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25" tabRatio="919" firstSheet="4" activeTab="16"/>
  </bookViews>
  <sheets>
    <sheet name="目录" sheetId="1" r:id="rId1"/>
    <sheet name="16年收支表" sheetId="2" r:id="rId2"/>
    <sheet name="16年平衡表" sheetId="3" r:id="rId3"/>
    <sheet name="16年政府一般债务限额和余额情况表" sheetId="4" r:id="rId4"/>
    <sheet name="17年收入表" sheetId="5" r:id="rId5"/>
    <sheet name="17年支出表" sheetId="6" r:id="rId6"/>
    <sheet name="17年基本支出明细表" sheetId="7" r:id="rId7"/>
    <sheet name="17年平衡表" sheetId="8" r:id="rId8"/>
    <sheet name="16年基金收支表" sheetId="9" r:id="rId9"/>
    <sheet name="16年基金平衡表" sheetId="10" r:id="rId10"/>
    <sheet name="16年政府专项债券限额和余额情况表" sheetId="11" r:id="rId11"/>
    <sheet name="17年基金收支表" sheetId="12" r:id="rId12"/>
    <sheet name="17年政府性基金转移支付表" sheetId="13" r:id="rId13"/>
    <sheet name="16年国资收支表" sheetId="14" r:id="rId14"/>
    <sheet name="17年国资收支表" sheetId="15" r:id="rId15"/>
    <sheet name="16年社保基金收支" sheetId="16" r:id="rId16"/>
    <sheet name="17年社保基金收支" sheetId="17" r:id="rId17"/>
  </sheets>
  <externalReferences>
    <externalReference r:id="rId20"/>
    <externalReference r:id="rId21"/>
    <externalReference r:id="rId22"/>
    <externalReference r:id="rId23"/>
  </externalReferences>
  <definedNames>
    <definedName name="A01">#REF!</definedName>
    <definedName name="A08">'[2]A01-1'!$A$5:$C$36</definedName>
    <definedName name="_xlnm.Print_Area" localSheetId="14">'17年国资收支表'!$A:$D</definedName>
    <definedName name="_xlnm.Print_Titles" localSheetId="13">'16年国资收支表'!$2:$4</definedName>
    <definedName name="_xlnm.Print_Titles" localSheetId="9">'16年基金平衡表'!$1:$5</definedName>
    <definedName name="_xlnm.Print_Titles" localSheetId="14">'17年国资收支表'!$2:$5</definedName>
    <definedName name="_xlnm.Print_Titles" localSheetId="11">'17年基金收支表'!$1:$5</definedName>
    <definedName name="_xlnm.Print_Titles" localSheetId="7">'17年平衡表'!$1:$5</definedName>
    <definedName name="_xlnm.Print_Titles" localSheetId="4">'17年收入表'!$1:$4</definedName>
    <definedName name="_xlnm.Print_Titles" localSheetId="5">'17年支出表'!$1:$4</definedName>
    <definedName name="地区名称">#REF!</definedName>
    <definedName name="支出">#REF!</definedName>
  </definedNames>
  <calcPr fullCalcOnLoad="1" fullPrecision="0"/>
</workbook>
</file>

<file path=xl/comments12.xml><?xml version="1.0" encoding="utf-8"?>
<comments xmlns="http://schemas.openxmlformats.org/spreadsheetml/2006/main">
  <authors>
    <author>lduser1</author>
  </authors>
  <commentList>
    <comment ref="D54" authorId="0">
      <text>
        <r>
          <rPr>
            <sz val="9"/>
            <rFont val="宋体"/>
            <family val="0"/>
          </rPr>
          <t>lduser1:
2012年新增科目</t>
        </r>
      </text>
    </comment>
  </commentList>
</comments>
</file>

<file path=xl/comments6.xml><?xml version="1.0" encoding="utf-8"?>
<comments xmlns="http://schemas.openxmlformats.org/spreadsheetml/2006/main">
  <authors>
    <author>lduser1</author>
  </authors>
  <commentList>
    <comment ref="A66" authorId="0">
      <text>
        <r>
          <rPr>
            <sz val="9"/>
            <rFont val="宋体"/>
            <family val="0"/>
          </rPr>
          <t>lduser1:
与2011年科目名称不同，2011年“预算编制业务”</t>
        </r>
      </text>
    </comment>
    <comment ref="A739" authorId="0">
      <text>
        <r>
          <rPr>
            <sz val="9"/>
            <rFont val="宋体"/>
            <family val="0"/>
          </rPr>
          <t>lduser1:
2012年新增加科目</t>
        </r>
      </text>
    </comment>
    <comment ref="A793" authorId="0">
      <text>
        <r>
          <rPr>
            <sz val="9"/>
            <rFont val="宋体"/>
            <family val="0"/>
          </rPr>
          <t>lduser1:
2012年新增科目</t>
        </r>
      </text>
    </comment>
    <comment ref="A1046" authorId="0">
      <text>
        <r>
          <rPr>
            <sz val="9"/>
            <rFont val="宋体"/>
            <family val="0"/>
          </rPr>
          <t>lduser1:
新增加科目，删除“矿产资源补偿费安排的支出”及“探矿权使用费和价款安排的支出”</t>
        </r>
      </text>
    </comment>
    <comment ref="A1117" authorId="0">
      <text>
        <r>
          <rPr>
            <sz val="9"/>
            <rFont val="宋体"/>
            <family val="0"/>
          </rPr>
          <t>lduser1:
2012年科目名称改动</t>
        </r>
      </text>
    </comment>
    <comment ref="A1148" authorId="0">
      <text>
        <r>
          <rPr>
            <sz val="9"/>
            <rFont val="宋体"/>
            <family val="0"/>
          </rPr>
          <t>lduser1:
2011年科目“一般财政预算石油储备支出”</t>
        </r>
      </text>
    </comment>
  </commentList>
</comments>
</file>

<file path=xl/comments8.xml><?xml version="1.0" encoding="utf-8"?>
<comments xmlns="http://schemas.openxmlformats.org/spreadsheetml/2006/main">
  <authors>
    <author>lduser1</author>
  </authors>
  <commentList>
    <comment ref="C35" authorId="0">
      <text>
        <r>
          <rPr>
            <sz val="9"/>
            <rFont val="宋体"/>
            <family val="0"/>
          </rPr>
          <t>lduser1:
2012年新增加科目</t>
        </r>
      </text>
    </comment>
  </commentList>
</comments>
</file>

<file path=xl/sharedStrings.xml><?xml version="1.0" encoding="utf-8"?>
<sst xmlns="http://schemas.openxmlformats.org/spreadsheetml/2006/main" count="2110" uniqueCount="1575">
  <si>
    <t>目录</t>
  </si>
  <si>
    <t>序号</t>
  </si>
  <si>
    <t>表名</t>
  </si>
  <si>
    <t>页码</t>
  </si>
  <si>
    <t>01</t>
  </si>
  <si>
    <t>2016年井研县一般公共预算收支预算执行情况表</t>
  </si>
  <si>
    <t>02</t>
  </si>
  <si>
    <t>2016年井研县一般公共预算收支预算平衡表</t>
  </si>
  <si>
    <t>2-3</t>
  </si>
  <si>
    <t>03</t>
  </si>
  <si>
    <t>2017年井研县一般公共预算收入预算（草案）表</t>
  </si>
  <si>
    <t>4</t>
  </si>
  <si>
    <t>04</t>
  </si>
  <si>
    <t>2017年井研县一般公共预算支出预算（草案）表</t>
  </si>
  <si>
    <t>5-27</t>
  </si>
  <si>
    <t>05</t>
  </si>
  <si>
    <t>2017年井研县一般公共预算基本支出（草案）表</t>
  </si>
  <si>
    <t>28</t>
  </si>
  <si>
    <t>06</t>
  </si>
  <si>
    <t>2017年井研县一般公共预算收支预算平衡（草案）表</t>
  </si>
  <si>
    <t>29-31</t>
  </si>
  <si>
    <t>07</t>
  </si>
  <si>
    <t>2016年井研县政府性基金预算收支预算表</t>
  </si>
  <si>
    <t>32-34</t>
  </si>
  <si>
    <t>08</t>
  </si>
  <si>
    <t>2016年井研县政府性基金预算收支预算平衡表</t>
  </si>
  <si>
    <t>35</t>
  </si>
  <si>
    <t>09</t>
  </si>
  <si>
    <t>2017年井研县政府性基金预算收支预算（草案）表</t>
  </si>
  <si>
    <t>36-38</t>
  </si>
  <si>
    <t>10</t>
  </si>
  <si>
    <t>2016年井研县国有资本经营预算收支预算执行表</t>
  </si>
  <si>
    <t>39</t>
  </si>
  <si>
    <t>11</t>
  </si>
  <si>
    <t>2017年井研县国有资本经营预算收支预算（草案）表</t>
  </si>
  <si>
    <t>40</t>
  </si>
  <si>
    <t>12</t>
  </si>
  <si>
    <t>2016年井研县城乡居民基本养老保险基金预算收支预算执行表</t>
  </si>
  <si>
    <t>41</t>
  </si>
  <si>
    <t>13</t>
  </si>
  <si>
    <t>2017年井研县城乡居民基本养老保险基金预算收支预算（草案）表</t>
  </si>
  <si>
    <t>42</t>
  </si>
  <si>
    <t>14</t>
  </si>
  <si>
    <t>表一</t>
  </si>
  <si>
    <t>预算科目</t>
  </si>
  <si>
    <t>年初预算数</t>
  </si>
  <si>
    <t>决算数</t>
  </si>
  <si>
    <t>决算数占预算数%</t>
  </si>
  <si>
    <t>一、税收收入</t>
  </si>
  <si>
    <t>一、一般公共服务支出</t>
  </si>
  <si>
    <t>　　增值税</t>
  </si>
  <si>
    <t>二、外交支出</t>
  </si>
  <si>
    <t xml:space="preserve">      其中:改征增值税</t>
  </si>
  <si>
    <t>三、国防支出</t>
  </si>
  <si>
    <t xml:space="preserve">    营业税</t>
  </si>
  <si>
    <t>四、公共安全支出</t>
  </si>
  <si>
    <t xml:space="preserve">    企业所得税</t>
  </si>
  <si>
    <t>五、教育支出</t>
  </si>
  <si>
    <t xml:space="preserve">    企业所得税退税</t>
  </si>
  <si>
    <t>六、科学技术支出</t>
  </si>
  <si>
    <t xml:space="preserve">    个人所得税</t>
  </si>
  <si>
    <t>七、文化体育与传媒支出</t>
  </si>
  <si>
    <t xml:space="preserve">    资源税</t>
  </si>
  <si>
    <t>八、社会保障和就业支出</t>
  </si>
  <si>
    <t xml:space="preserve">    城市维护建设税</t>
  </si>
  <si>
    <t>九、医疗卫生与计划生育支出</t>
  </si>
  <si>
    <t xml:space="preserve">    房产税</t>
  </si>
  <si>
    <t>十、节能环保支出</t>
  </si>
  <si>
    <t xml:space="preserve">    印花税</t>
  </si>
  <si>
    <t>十一、城乡社区支出</t>
  </si>
  <si>
    <t xml:space="preserve">    城镇土地使用税</t>
  </si>
  <si>
    <t>十二、农林水支出</t>
  </si>
  <si>
    <t xml:space="preserve">    土地增值税</t>
  </si>
  <si>
    <t>十三、交通运输支出</t>
  </si>
  <si>
    <t xml:space="preserve">    车船税</t>
  </si>
  <si>
    <t>十四、资源勘探信息等支出</t>
  </si>
  <si>
    <t xml:space="preserve">    耕地占用税</t>
  </si>
  <si>
    <t>十五、商业服务业等支出</t>
  </si>
  <si>
    <t xml:space="preserve">    契税</t>
  </si>
  <si>
    <t>十六、金融支出</t>
  </si>
  <si>
    <t xml:space="preserve">    烟叶税</t>
  </si>
  <si>
    <t>十七、援助其他地区支出</t>
  </si>
  <si>
    <t xml:space="preserve">    其他税收收入</t>
  </si>
  <si>
    <t>十八、国土海洋气象等支出</t>
  </si>
  <si>
    <t>二、非税收入</t>
  </si>
  <si>
    <t>十九、住房保障支出</t>
  </si>
  <si>
    <t xml:space="preserve">    专项收入</t>
  </si>
  <si>
    <t>二十、粮油物资储备支出</t>
  </si>
  <si>
    <t xml:space="preserve">    行政事业性收费收入</t>
  </si>
  <si>
    <t>二十一、债务付息支出</t>
  </si>
  <si>
    <t xml:space="preserve">    罚没收入</t>
  </si>
  <si>
    <t>二十二、债务发行费用支出</t>
  </si>
  <si>
    <t xml:space="preserve">    国有资本经营收入</t>
  </si>
  <si>
    <t>二十二、其他支出</t>
  </si>
  <si>
    <t xml:space="preserve">    国有资源(资产)有偿使用收入</t>
  </si>
  <si>
    <t>二十三、预备费</t>
  </si>
  <si>
    <t xml:space="preserve">    其他收入</t>
  </si>
  <si>
    <t>本年收入合计</t>
  </si>
  <si>
    <t>本年支出合计</t>
  </si>
  <si>
    <t>表二</t>
  </si>
  <si>
    <t>单位：万元</t>
  </si>
  <si>
    <t>决 算 数</t>
  </si>
  <si>
    <t>公共财政收入</t>
  </si>
  <si>
    <t>公共财政支出</t>
  </si>
  <si>
    <t>上级补助收入</t>
  </si>
  <si>
    <t>补助下级支出</t>
  </si>
  <si>
    <t xml:space="preserve">  返还性收入</t>
  </si>
  <si>
    <t xml:space="preserve">  返还性支出</t>
  </si>
  <si>
    <t xml:space="preserve">    增值税和消费税税收返还收入</t>
  </si>
  <si>
    <t xml:space="preserve">    增值税和消费税税收返还支出</t>
  </si>
  <si>
    <t xml:space="preserve">    所得税基数返还收入</t>
  </si>
  <si>
    <t xml:space="preserve">    所得税基数返还支出</t>
  </si>
  <si>
    <t xml:space="preserve">    成品油价格和税费改革税收返还收入</t>
  </si>
  <si>
    <t xml:space="preserve">    成品油价格和税费改革税收返还支出</t>
  </si>
  <si>
    <t xml:space="preserve">    其他税收返还收入</t>
  </si>
  <si>
    <t xml:space="preserve">    其他税收返还支出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</si>
  <si>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</si>
  <si>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</si>
  <si>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</si>
  <si>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</si>
  <si>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</si>
  <si>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</si>
  <si>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革命老区及民族和边境地区转移支付收入</t>
  </si>
  <si>
    <t xml:space="preserve">    革命老区及民族和边境地区转移支付支出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</si>
  <si>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</si>
  <si>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</si>
  <si>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</si>
  <si>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</si>
  <si>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化解债务补助收入</t>
  </si>
  <si>
    <t xml:space="preserve">    化解债务补助支出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</si>
  <si>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</si>
  <si>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</si>
  <si>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</si>
  <si>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</si>
  <si>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成品油价格和税费改革转移支付补助收入</t>
  </si>
  <si>
    <t xml:space="preserve">    成品油价格和税费改革转移支付补助支出</t>
  </si>
  <si>
    <t xml:space="preserve">    基层公检法司转移支付收入</t>
  </si>
  <si>
    <t xml:space="preserve">    基层公检法司转移支付支出</t>
  </si>
  <si>
    <t xml:space="preserve">    义务教育等转移支付收入</t>
  </si>
  <si>
    <t xml:space="preserve">    义务教育等转移支付支出</t>
  </si>
  <si>
    <t xml:space="preserve">    基本养老保险和低保等转移支付收入</t>
  </si>
  <si>
    <t xml:space="preserve">    基本养老保险和低保等转移支付支出</t>
  </si>
  <si>
    <t xml:space="preserve">    新型农村合作医疗等转移支付收入</t>
  </si>
  <si>
    <t xml:space="preserve">    新型农村合作医疗等转移支付支出</t>
  </si>
  <si>
    <t xml:space="preserve">    农村综合改革转移支付收入</t>
  </si>
  <si>
    <t xml:space="preserve">    农村综合改革转移支付支出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</si>
  <si>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</si>
  <si>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</si>
  <si>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</si>
  <si>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</si>
  <si>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</si>
  <si>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</si>
  <si>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</si>
  <si>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</si>
  <si>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</si>
  <si>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</si>
  <si>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>省补助计划单列市收入</t>
  </si>
  <si>
    <t>计划单列市上解省支出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</si>
  <si>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</si>
  <si>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</si>
  <si>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</si>
  <si>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</si>
  <si>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出口退税专项上解收入</t>
  </si>
  <si>
    <t xml:space="preserve">  出口退税专项上解支出</t>
  </si>
  <si>
    <t xml:space="preserve">  成品油价格和税费改革专项上解收入</t>
  </si>
  <si>
    <t xml:space="preserve">  成品油价格和税费改革专项上解支出</t>
  </si>
  <si>
    <t xml:space="preserve">  专项上解收入</t>
  </si>
  <si>
    <t xml:space="preserve">  专项上解支出</t>
  </si>
  <si>
    <t>计划单列市上解省收入</t>
  </si>
  <si>
    <t>省补助计划单列市支出</t>
  </si>
  <si>
    <t>接受其他地区援助收入</t>
  </si>
  <si>
    <t>援助其他地区支出</t>
  </si>
  <si>
    <t xml:space="preserve">  接受其他省（自治区、直辖市、计划单列市）援助收入</t>
  </si>
  <si>
    <t xml:space="preserve">  援助其他省（自治区、直辖市、计划单列市）支出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</si>
  <si>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</si>
  <si>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</si>
  <si>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</si>
  <si>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</si>
  <si>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债务收入</t>
  </si>
  <si>
    <t>债券还本支出</t>
  </si>
  <si>
    <t xml:space="preserve">  地方政府债券收入</t>
  </si>
  <si>
    <t xml:space="preserve">  地方政府债券还本</t>
  </si>
  <si>
    <t xml:space="preserve">  地方向国外借款收入</t>
  </si>
  <si>
    <t xml:space="preserve">  地方向国外借款还本</t>
  </si>
  <si>
    <t>债券转贷收入</t>
  </si>
  <si>
    <t>债券转贷支出</t>
  </si>
  <si>
    <t xml:space="preserve">  转贷地方政府债券收入</t>
  </si>
  <si>
    <t xml:space="preserve">  转贷地方政府债券支出</t>
  </si>
  <si>
    <t xml:space="preserve">  转贷国外债务收入</t>
  </si>
  <si>
    <t xml:space="preserve">  转贷国外债务支出</t>
  </si>
  <si>
    <t>国债转贷收入</t>
  </si>
  <si>
    <t>增设预算周转金</t>
  </si>
  <si>
    <t>国债转贷资金上年结余</t>
  </si>
  <si>
    <t>拨付国债转贷资金数</t>
  </si>
  <si>
    <t>国债转贷转补助</t>
  </si>
  <si>
    <t>国债转贷资金结余</t>
  </si>
  <si>
    <t>上年结余</t>
  </si>
  <si>
    <t>调入预算稳定调节基金</t>
  </si>
  <si>
    <t>安排预算稳定调节基金</t>
  </si>
  <si>
    <t xml:space="preserve">调入资金   </t>
  </si>
  <si>
    <t>调出资金</t>
  </si>
  <si>
    <t xml:space="preserve">  1.政府性基金预算调入</t>
  </si>
  <si>
    <t>年终结余</t>
  </si>
  <si>
    <t xml:space="preserve">  2.国有资本经营预算调入</t>
  </si>
  <si>
    <t>减:结转下年的支出</t>
  </si>
  <si>
    <t xml:space="preserve">  3.财政专户管理资金调入</t>
  </si>
  <si>
    <t>净结余</t>
  </si>
  <si>
    <t xml:space="preserve">  4.其他调入</t>
  </si>
  <si>
    <t>收  入  总  计</t>
  </si>
  <si>
    <t>支  出  总  计</t>
  </si>
  <si>
    <r>
      <t>项</t>
    </r>
    <r>
      <rPr>
        <b/>
        <sz val="12"/>
        <rFont val="宋体"/>
        <family val="0"/>
      </rPr>
      <t>目</t>
    </r>
  </si>
  <si>
    <t>预算基数</t>
  </si>
  <si>
    <t>预算数</t>
  </si>
  <si>
    <t>增减%</t>
  </si>
  <si>
    <t xml:space="preserve">    增值税</t>
  </si>
  <si>
    <t xml:space="preserve">    国有资源（资产）有偿使用收入</t>
  </si>
  <si>
    <t>收入合计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</si>
  <si>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</si>
  <si>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</si>
  <si>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</si>
  <si>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</si>
  <si>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</si>
  <si>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</si>
  <si>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</si>
  <si>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</si>
  <si>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</si>
  <si>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</si>
  <si>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</si>
  <si>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</si>
  <si>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</si>
  <si>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</si>
  <si>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</si>
  <si>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</si>
  <si>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</si>
  <si>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</si>
  <si>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</si>
  <si>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</si>
  <si>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</si>
  <si>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</si>
  <si>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</si>
  <si>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</si>
  <si>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</si>
  <si>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</si>
  <si>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</si>
  <si>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</si>
  <si>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</si>
  <si>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</si>
  <si>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</si>
  <si>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</si>
  <si>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</si>
  <si>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</si>
  <si>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</si>
  <si>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</si>
  <si>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</si>
  <si>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</si>
  <si>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</si>
  <si>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</si>
  <si>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</si>
  <si>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</si>
  <si>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</si>
  <si>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</si>
  <si>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</si>
  <si>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</si>
  <si>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</si>
  <si>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</si>
  <si>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</si>
  <si>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</si>
  <si>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</si>
  <si>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</si>
  <si>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</si>
  <si>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</si>
  <si>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</si>
  <si>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</si>
  <si>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</si>
  <si>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</si>
  <si>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</si>
  <si>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</si>
  <si>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</si>
  <si>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</si>
  <si>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</si>
  <si>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</si>
  <si>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</si>
  <si>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</si>
  <si>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</si>
  <si>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</si>
  <si>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</si>
  <si>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</si>
  <si>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</si>
  <si>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</si>
  <si>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</si>
  <si>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r>
      <t xml:space="preserve"> </t>
    </r>
    <r>
      <rPr>
        <sz val="11"/>
        <rFont val="宋体"/>
        <family val="0"/>
      </rPr>
      <t xml:space="preserve">     公务员综合管理</t>
    </r>
  </si>
  <si>
    <t xml:space="preserve">      其他人事事务支出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</si>
  <si>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</si>
  <si>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</si>
  <si>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</si>
  <si>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</si>
  <si>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</si>
  <si>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</si>
  <si>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</si>
  <si>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</si>
  <si>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</si>
  <si>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</si>
  <si>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</si>
  <si>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</si>
  <si>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</si>
  <si>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</si>
  <si>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专利试点和产业化推进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</si>
  <si>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</si>
  <si>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</si>
  <si>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</si>
  <si>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</si>
  <si>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</si>
  <si>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</si>
  <si>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</si>
  <si>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</si>
  <si>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</si>
  <si>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</si>
  <si>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</si>
  <si>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</si>
  <si>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</si>
  <si>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</si>
  <si>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</si>
  <si>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</si>
  <si>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</si>
  <si>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</si>
  <si>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</si>
  <si>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</si>
  <si>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</si>
  <si>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</si>
  <si>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</si>
  <si>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</si>
  <si>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</si>
  <si>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</si>
  <si>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</si>
  <si>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</si>
  <si>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</si>
  <si>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</si>
  <si>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</si>
  <si>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</si>
  <si>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</si>
  <si>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</si>
  <si>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</si>
  <si>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</si>
  <si>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</si>
  <si>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</si>
  <si>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</si>
  <si>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</si>
  <si>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</si>
  <si>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</si>
  <si>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</si>
  <si>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</si>
  <si>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其他共产党事务支出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</si>
  <si>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</si>
  <si>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</si>
  <si>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</si>
  <si>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  对外合作与交流</t>
  </si>
  <si>
    <t xml:space="preserve">    其他外交支出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</si>
  <si>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</si>
  <si>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</si>
  <si>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</si>
  <si>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</si>
  <si>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</si>
  <si>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</si>
  <si>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预备役部队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</si>
  <si>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民兵</t>
    </r>
  </si>
  <si>
    <t xml:space="preserve">      其他国防动员支出</t>
  </si>
  <si>
    <t xml:space="preserve">    其他国防支出</t>
  </si>
  <si>
    <t xml:space="preserve">   其中：公安</t>
  </si>
  <si>
    <t xml:space="preserve">         检察</t>
  </si>
  <si>
    <t xml:space="preserve">         法院</t>
  </si>
  <si>
    <t xml:space="preserve">         司法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</si>
  <si>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</si>
  <si>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</si>
  <si>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</si>
  <si>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</si>
  <si>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</si>
  <si>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</si>
  <si>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</si>
  <si>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</si>
  <si>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</si>
  <si>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r>
      <t xml:space="preserve"> </t>
    </r>
    <r>
      <rPr>
        <sz val="11"/>
        <rFont val="宋体"/>
        <family val="0"/>
      </rPr>
      <t xml:space="preserve">     化解普通高中债务支出</t>
    </r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</si>
  <si>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</si>
  <si>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</si>
  <si>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</si>
  <si>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</si>
  <si>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</si>
  <si>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</si>
  <si>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</si>
  <si>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</si>
  <si>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</si>
  <si>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</si>
  <si>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</si>
  <si>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</si>
  <si>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</si>
  <si>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</si>
  <si>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</si>
  <si>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</si>
  <si>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</si>
  <si>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</si>
  <si>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</si>
  <si>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</si>
  <si>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</si>
  <si>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</si>
  <si>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</si>
  <si>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</si>
  <si>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</si>
  <si>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</si>
  <si>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</si>
  <si>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</si>
  <si>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</si>
  <si>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</si>
  <si>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</si>
  <si>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</si>
  <si>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</si>
  <si>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</si>
  <si>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</si>
  <si>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</si>
  <si>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</si>
  <si>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</si>
  <si>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</si>
  <si>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</si>
  <si>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</si>
  <si>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</si>
  <si>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</si>
  <si>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</si>
  <si>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重点实验室及相关设施</t>
  </si>
  <si>
    <t xml:space="preserve">      其他基础研究支出</t>
  </si>
  <si>
    <t xml:space="preserve">    应用研究</t>
  </si>
  <si>
    <t xml:space="preserve">      社会公益研究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</si>
  <si>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</si>
  <si>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</si>
  <si>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</si>
  <si>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</si>
  <si>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</si>
  <si>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</si>
  <si>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</si>
  <si>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</si>
  <si>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</si>
  <si>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</si>
  <si>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</si>
  <si>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</si>
  <si>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</si>
  <si>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</si>
  <si>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</si>
  <si>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</si>
  <si>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</si>
  <si>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</si>
  <si>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</si>
  <si>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</si>
  <si>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</si>
  <si>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</si>
  <si>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</si>
  <si>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</si>
  <si>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</si>
  <si>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科技重大专项</t>
  </si>
  <si>
    <t xml:space="preserve">    其他科学技术支出</t>
  </si>
  <si>
    <t xml:space="preserve">      科技奖励</t>
  </si>
  <si>
    <t xml:space="preserve">      转制科研机构</t>
  </si>
  <si>
    <t xml:space="preserve">      其他科学技术支出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</si>
  <si>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</si>
  <si>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</si>
  <si>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</si>
  <si>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</si>
  <si>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</si>
  <si>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</si>
  <si>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</si>
  <si>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</si>
  <si>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</si>
  <si>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</si>
  <si>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</si>
  <si>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</si>
  <si>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</si>
  <si>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</si>
  <si>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</si>
  <si>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</si>
  <si>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</si>
  <si>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</si>
  <si>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</si>
  <si>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</si>
  <si>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</si>
  <si>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</si>
  <si>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</si>
  <si>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</si>
  <si>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广播影视</t>
  </si>
  <si>
    <t xml:space="preserve">      广播</t>
  </si>
  <si>
    <t xml:space="preserve">      电视</t>
  </si>
  <si>
    <t xml:space="preserve">      电影</t>
  </si>
  <si>
    <t xml:space="preserve">      其他广播影视支出</t>
  </si>
  <si>
    <t xml:space="preserve">    新闻出版</t>
  </si>
  <si>
    <t xml:space="preserve">      新闻通讯</t>
  </si>
  <si>
    <t xml:space="preserve">      出版发行</t>
  </si>
  <si>
    <t xml:space="preserve">      版权管理</t>
  </si>
  <si>
    <t xml:space="preserve">      出版市场管理</t>
  </si>
  <si>
    <t xml:space="preserve">      其他新闻出版支出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</si>
  <si>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</si>
  <si>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</si>
  <si>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</si>
  <si>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</si>
  <si>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</si>
  <si>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</si>
  <si>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</si>
  <si>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</si>
  <si>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</si>
  <si>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</si>
  <si>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</si>
  <si>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</si>
  <si>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</si>
  <si>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</si>
  <si>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</si>
  <si>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</si>
  <si>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</si>
  <si>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</si>
  <si>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</si>
  <si>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</si>
  <si>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</si>
  <si>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</si>
  <si>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</si>
  <si>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财政对社会保险基金的补助</t>
  </si>
  <si>
    <t xml:space="preserve">      财政对基本养老保险基金的补助</t>
  </si>
  <si>
    <t xml:space="preserve">      财政对失业保险基金的补助</t>
  </si>
  <si>
    <t xml:space="preserve">      财政对基本医疗保险基金的补助</t>
  </si>
  <si>
    <t xml:space="preserve">      财政对工伤保险基金的补助</t>
  </si>
  <si>
    <t xml:space="preserve">      财政对生育保险基金的补助</t>
  </si>
  <si>
    <t xml:space="preserve">      财政对城乡居民基本养老保险基金的补助</t>
  </si>
  <si>
    <t xml:space="preserve">      财政对其他社会保险基金的补助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</si>
  <si>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</si>
  <si>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</si>
  <si>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</si>
  <si>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</si>
  <si>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</si>
  <si>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</si>
  <si>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</si>
  <si>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</si>
  <si>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</si>
  <si>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</si>
  <si>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</si>
  <si>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</si>
  <si>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</si>
  <si>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扶持公共就业服务</t>
  </si>
  <si>
    <t xml:space="preserve">      职业培训补贴</t>
  </si>
  <si>
    <t xml:space="preserve">      职业介绍补贴</t>
  </si>
  <si>
    <t xml:space="preserve">      社会保险补贴</t>
  </si>
  <si>
    <t xml:space="preserve">      公益性岗位补贴</t>
  </si>
  <si>
    <t xml:space="preserve">      小额担保贷款贴息</t>
  </si>
  <si>
    <t xml:space="preserve">      补充小额贷款担保基金</t>
  </si>
  <si>
    <t xml:space="preserve">      职业技能鉴定补贴</t>
  </si>
  <si>
    <t xml:space="preserve">      特定就业政策支出</t>
  </si>
  <si>
    <t xml:space="preserve">      就业见习补贴</t>
  </si>
  <si>
    <t xml:space="preserve">      高技能人才培养补助</t>
  </si>
  <si>
    <t xml:space="preserve">      求职补贴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</si>
  <si>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</si>
  <si>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</si>
  <si>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</si>
  <si>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</si>
  <si>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</si>
  <si>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</si>
  <si>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</si>
  <si>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</si>
  <si>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</si>
  <si>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</si>
  <si>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</si>
  <si>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</si>
  <si>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</si>
  <si>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</si>
  <si>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</si>
  <si>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</si>
  <si>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</si>
  <si>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</si>
  <si>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</si>
  <si>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</si>
  <si>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</si>
  <si>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</si>
  <si>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</si>
  <si>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</si>
  <si>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</si>
  <si>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</si>
  <si>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</si>
  <si>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</si>
  <si>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</si>
  <si>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</si>
  <si>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</si>
  <si>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</si>
  <si>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</si>
  <si>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</si>
  <si>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</si>
  <si>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</si>
  <si>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</si>
  <si>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</si>
  <si>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</si>
  <si>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</si>
  <si>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特困人员供养</t>
  </si>
  <si>
    <t xml:space="preserve">      城市特困人员供养支出</t>
  </si>
  <si>
    <t xml:space="preserve">      农村五保供养支出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</si>
  <si>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</si>
  <si>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</si>
  <si>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</si>
  <si>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</si>
  <si>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</si>
  <si>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</si>
  <si>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财政对城乡居民基本养老保险基金的补助
</t>
  </si>
  <si>
    <t xml:space="preserve">    其他社会保障和就业支出</t>
  </si>
  <si>
    <t xml:space="preserve">      其他社会保障和就业支出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</si>
  <si>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</si>
  <si>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</si>
  <si>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</si>
  <si>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</si>
  <si>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</si>
  <si>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</si>
  <si>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</si>
  <si>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</si>
  <si>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</si>
  <si>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</si>
  <si>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</si>
  <si>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</si>
  <si>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</si>
  <si>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</si>
  <si>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</si>
  <si>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</si>
  <si>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</si>
  <si>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</si>
  <si>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</si>
  <si>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</si>
  <si>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</si>
  <si>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</si>
  <si>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</si>
  <si>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</si>
  <si>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</si>
  <si>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</si>
  <si>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</si>
  <si>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</si>
  <si>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</si>
  <si>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</si>
  <si>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</si>
  <si>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医疗保障</t>
  </si>
  <si>
    <t xml:space="preserve">      行政单位医疗</t>
  </si>
  <si>
    <t xml:space="preserve">      事业单位医疗</t>
  </si>
  <si>
    <t xml:space="preserve">      公务员医疗补助</t>
  </si>
  <si>
    <t xml:space="preserve">      优抚对象医疗补助</t>
  </si>
  <si>
    <t xml:space="preserve">      新型农村合作医疗</t>
  </si>
  <si>
    <t xml:space="preserve">      城镇居民基本医疗保险</t>
  </si>
  <si>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城乡医疗救助</t>
    </r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</si>
  <si>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疾病应急救助</t>
    </r>
  </si>
  <si>
    <t xml:space="preserve">      其他医疗保障支出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</si>
  <si>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</si>
  <si>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</si>
  <si>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</si>
  <si>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</si>
  <si>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</si>
  <si>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</si>
  <si>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</si>
  <si>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</si>
  <si>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</si>
  <si>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</si>
  <si>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</si>
  <si>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</si>
  <si>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</si>
  <si>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行政事业单位医疗</t>
  </si>
  <si>
    <t xml:space="preserve">    财政对城乡居民基本医疗保险基金的补助</t>
  </si>
  <si>
    <t xml:space="preserve">      财政对城乡居民基本医疗保险基金的补助</t>
  </si>
  <si>
    <t xml:space="preserve">    优抚对象医疗补助</t>
  </si>
  <si>
    <t xml:space="preserve">    其他医疗卫生与计划生育支出</t>
  </si>
  <si>
    <t xml:space="preserve">      其他医疗卫生与计划生育支出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</si>
  <si>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</si>
  <si>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</si>
  <si>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</si>
  <si>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</si>
  <si>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</si>
  <si>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</si>
  <si>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</si>
  <si>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</si>
  <si>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</si>
  <si>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</si>
  <si>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</si>
  <si>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</si>
  <si>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</si>
  <si>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</si>
  <si>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</si>
  <si>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</si>
  <si>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</si>
  <si>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排污费安排的支出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</si>
  <si>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</si>
  <si>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</si>
  <si>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</si>
  <si>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</si>
  <si>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</si>
  <si>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</si>
  <si>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</si>
  <si>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</si>
  <si>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</si>
  <si>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</si>
  <si>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</si>
  <si>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</si>
  <si>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</si>
  <si>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</si>
  <si>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</si>
  <si>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</si>
  <si>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</si>
  <si>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</si>
  <si>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</si>
  <si>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</si>
  <si>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</si>
  <si>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</si>
  <si>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</si>
  <si>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</si>
  <si>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</si>
  <si>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</si>
  <si>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</si>
  <si>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</si>
  <si>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</si>
  <si>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</si>
  <si>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</si>
  <si>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</si>
  <si>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</si>
  <si>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</si>
  <si>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</si>
  <si>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</si>
  <si>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</si>
  <si>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</si>
  <si>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</si>
  <si>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</si>
  <si>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</si>
  <si>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</si>
  <si>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</si>
  <si>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三峡库区移民专项支出</t>
  </si>
  <si>
    <t xml:space="preserve">      农村电网建设</t>
  </si>
  <si>
    <t xml:space="preserve">      其他能源管理事务支出</t>
  </si>
  <si>
    <t xml:space="preserve">    江河湖库流域治理与保护</t>
  </si>
  <si>
    <t xml:space="preserve">      水源地建设与保护</t>
  </si>
  <si>
    <t xml:space="preserve">      河流治理与保护</t>
  </si>
  <si>
    <t xml:space="preserve">      湖库生态环境保护</t>
  </si>
  <si>
    <t xml:space="preserve">      地下水修复与保护</t>
  </si>
  <si>
    <t xml:space="preserve">      其他江河湖库流域治理与保护</t>
  </si>
  <si>
    <t xml:space="preserve">    其他节能环保支出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</si>
  <si>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</si>
  <si>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</si>
  <si>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</si>
  <si>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</si>
  <si>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</si>
  <si>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</si>
  <si>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</si>
  <si>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</si>
  <si>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</si>
  <si>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</si>
  <si>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</si>
  <si>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</si>
  <si>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</si>
  <si>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</si>
  <si>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</si>
  <si>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</si>
  <si>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</si>
  <si>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</si>
  <si>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</si>
  <si>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</si>
  <si>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</si>
  <si>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</si>
  <si>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</si>
  <si>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</si>
  <si>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</si>
  <si>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</si>
  <si>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</si>
  <si>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</si>
  <si>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</si>
  <si>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</si>
  <si>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</si>
  <si>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</si>
  <si>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农业生产资料与技术补贴</t>
  </si>
  <si>
    <t xml:space="preserve">        农业生产保险补贴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</si>
  <si>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</si>
  <si>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</si>
  <si>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</si>
  <si>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</si>
  <si>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农业资源保护修复与利用</t>
  </si>
  <si>
    <t xml:space="preserve">        农村道路建设</t>
  </si>
  <si>
    <t xml:space="preserve">        农资综合补贴</t>
  </si>
  <si>
    <t xml:space="preserve">        石油价格改革对渔业的补贴</t>
  </si>
  <si>
    <t xml:space="preserve">        对高校毕业生到基层任职补助</t>
  </si>
  <si>
    <t xml:space="preserve">        草原植被恢复费安排的支出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</si>
  <si>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</si>
  <si>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</si>
  <si>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</si>
  <si>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</si>
  <si>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</si>
  <si>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</si>
  <si>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</si>
  <si>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</si>
  <si>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</si>
  <si>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</si>
  <si>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</si>
  <si>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</si>
  <si>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</si>
  <si>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</si>
  <si>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</si>
  <si>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</si>
  <si>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</si>
  <si>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</si>
  <si>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</si>
  <si>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</si>
  <si>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</si>
  <si>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</si>
  <si>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</si>
  <si>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石油价格改革对林业的补贴</t>
  </si>
  <si>
    <t xml:space="preserve">        森林保险保费补贴</t>
  </si>
  <si>
    <r>
      <t xml:space="preserve"> </t>
    </r>
    <r>
      <rPr>
        <sz val="11"/>
        <rFont val="宋体"/>
        <family val="0"/>
      </rPr>
      <t xml:space="preserve">       林业防灾减灾</t>
    </r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</si>
  <si>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</si>
  <si>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</si>
  <si>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</si>
  <si>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</si>
  <si>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</si>
  <si>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</si>
  <si>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</si>
  <si>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</si>
  <si>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</si>
  <si>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</si>
  <si>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</si>
  <si>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</si>
  <si>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</si>
  <si>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</si>
  <si>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</si>
  <si>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</si>
  <si>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</si>
  <si>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大中型水库移民后期扶持专项支出</t>
  </si>
  <si>
    <t xml:space="preserve">        水利安全监督</t>
  </si>
  <si>
    <t xml:space="preserve">        水资源费安排的支出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</si>
  <si>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</si>
  <si>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</si>
  <si>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</si>
  <si>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</si>
  <si>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</si>
  <si>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</si>
  <si>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</si>
  <si>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</si>
  <si>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</si>
  <si>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</si>
  <si>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</si>
  <si>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</si>
  <si>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</si>
  <si>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</si>
  <si>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</si>
  <si>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</si>
  <si>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</si>
  <si>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</si>
  <si>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</si>
  <si>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</si>
  <si>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</si>
  <si>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</si>
  <si>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</si>
  <si>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产业化经营</t>
  </si>
  <si>
    <t xml:space="preserve">        科技示范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</si>
  <si>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</si>
  <si>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</si>
  <si>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</si>
  <si>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</si>
  <si>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</si>
  <si>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</si>
  <si>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</si>
  <si>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</si>
  <si>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</si>
  <si>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农业保险保费补贴
创业担保贷款贴息
</t>
  </si>
  <si>
    <t xml:space="preserve">        创业担保贷款贴息</t>
  </si>
  <si>
    <r>
      <t xml:space="preserve"> </t>
    </r>
    <r>
      <rPr>
        <sz val="11"/>
        <rFont val="宋体"/>
        <family val="0"/>
      </rPr>
      <t xml:space="preserve">       其他金融支农支持</t>
    </r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</si>
  <si>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</si>
  <si>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</si>
  <si>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</si>
  <si>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</si>
  <si>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 xml:space="preserve">      其他农林水事务支出</t>
  </si>
  <si>
    <t xml:space="preserve">        化解其他公益性乡村债务支出</t>
  </si>
  <si>
    <t xml:space="preserve">        其他农林水事务支出</t>
  </si>
  <si>
    <t xml:space="preserve">      公路水路运输</t>
  </si>
  <si>
    <t xml:space="preserve">        公路新建</t>
  </si>
  <si>
    <t xml:space="preserve">        公路改建</t>
  </si>
  <si>
    <t xml:space="preserve">        公路养护</t>
  </si>
  <si>
    <t xml:space="preserve">        特大型桥梁建设</t>
  </si>
  <si>
    <t xml:space="preserve">        公路路政管理</t>
  </si>
  <si>
    <t xml:space="preserve">        公路和运输信息化建设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</si>
  <si>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</si>
  <si>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</si>
  <si>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</si>
  <si>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公路客货运站（场）建设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</si>
  <si>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</si>
  <si>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</si>
  <si>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</si>
  <si>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安全通信</t>
  </si>
  <si>
    <t xml:space="preserve">        三峡库区通航管理</t>
  </si>
  <si>
    <t xml:space="preserve">        航务管理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</si>
  <si>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</si>
  <si>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</si>
  <si>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</si>
  <si>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</si>
  <si>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</si>
  <si>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</si>
  <si>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</si>
  <si>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</si>
  <si>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</si>
  <si>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</si>
  <si>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</si>
  <si>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</si>
  <si>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</si>
  <si>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</si>
  <si>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</si>
  <si>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</si>
  <si>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</si>
  <si>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</si>
  <si>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</si>
  <si>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</si>
  <si>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</si>
  <si>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</si>
  <si>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</si>
  <si>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</si>
  <si>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石油价格改革对交通运输的补贴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</si>
  <si>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</si>
  <si>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</si>
  <si>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</si>
  <si>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石油价格改革补贴其他支出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</si>
  <si>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</si>
  <si>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</si>
  <si>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</si>
  <si>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</si>
  <si>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</si>
  <si>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</si>
  <si>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</si>
  <si>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</si>
  <si>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</si>
  <si>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</si>
  <si>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</si>
  <si>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</si>
  <si>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</si>
  <si>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</si>
  <si>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</si>
  <si>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</si>
  <si>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</si>
  <si>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</si>
  <si>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</si>
  <si>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</si>
  <si>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</si>
  <si>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</si>
  <si>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</si>
  <si>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</si>
  <si>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</si>
  <si>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</si>
  <si>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化学原料及化学制品制造业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</si>
  <si>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</si>
  <si>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</si>
  <si>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</si>
  <si>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</si>
  <si>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</si>
  <si>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</si>
  <si>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</si>
  <si>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</si>
  <si>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</si>
  <si>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</si>
  <si>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</si>
  <si>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</si>
  <si>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</si>
  <si>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</si>
  <si>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</si>
  <si>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</si>
  <si>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</si>
  <si>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</si>
  <si>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</si>
  <si>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</si>
  <si>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</si>
  <si>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</si>
  <si>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</si>
  <si>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</si>
  <si>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</si>
  <si>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</si>
  <si>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</si>
  <si>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</si>
  <si>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</si>
  <si>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其他资源勘探信息等支出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</si>
  <si>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</si>
  <si>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</si>
  <si>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</si>
  <si>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</si>
  <si>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</si>
  <si>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</si>
  <si>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</si>
  <si>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</si>
  <si>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</si>
  <si>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</si>
  <si>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</si>
  <si>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</si>
  <si>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</si>
  <si>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</si>
  <si>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</si>
  <si>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</si>
  <si>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 xml:space="preserve">      金融部门行政支出</t>
  </si>
  <si>
    <t xml:space="preserve">      金融发展支出</t>
  </si>
  <si>
    <t xml:space="preserve">      其他金融支出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</si>
  <si>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</si>
  <si>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</si>
  <si>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</si>
  <si>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</si>
  <si>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</si>
  <si>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</si>
  <si>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</si>
  <si>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</si>
  <si>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</si>
  <si>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</si>
  <si>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</si>
  <si>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</si>
  <si>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</si>
  <si>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</si>
  <si>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</si>
  <si>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</si>
  <si>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</si>
  <si>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</si>
  <si>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地质及矿产资源调查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</si>
  <si>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</si>
  <si>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</si>
  <si>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</si>
  <si>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</si>
  <si>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矿产资源专项收入安排的支出</t>
  </si>
  <si>
    <t xml:space="preserve">        其他国土资源事务支出</t>
  </si>
  <si>
    <t xml:space="preserve">      海洋管理事务</t>
  </si>
  <si>
    <t xml:space="preserve">        海洋执法监察</t>
  </si>
  <si>
    <t xml:space="preserve">        海洋防灾减灾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</si>
  <si>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</si>
  <si>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</si>
  <si>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</si>
  <si>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海域使用金支出</t>
  </si>
  <si>
    <t xml:space="preserve">        海水淡化</t>
  </si>
  <si>
    <t xml:space="preserve">        海洋工程排污费支出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</si>
  <si>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</si>
  <si>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</si>
  <si>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</si>
  <si>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</si>
  <si>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</si>
  <si>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</si>
  <si>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</si>
  <si>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</si>
  <si>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</si>
  <si>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</si>
  <si>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</si>
  <si>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r>
      <t xml:space="preserve"> </t>
    </r>
    <r>
      <rPr>
        <sz val="11"/>
        <rFont val="宋体"/>
        <family val="0"/>
      </rPr>
      <t xml:space="preserve">       地震环境探察</t>
    </r>
  </si>
  <si>
    <r>
      <t xml:space="preserve"> </t>
    </r>
    <r>
      <rPr>
        <sz val="11"/>
        <rFont val="宋体"/>
        <family val="0"/>
      </rPr>
      <t xml:space="preserve">       防震减灾信息管理</t>
    </r>
  </si>
  <si>
    <r>
      <t xml:space="preserve"> </t>
    </r>
    <r>
      <rPr>
        <sz val="11"/>
        <rFont val="宋体"/>
        <family val="0"/>
      </rPr>
      <t xml:space="preserve">       防震减灾基础管理</t>
    </r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</si>
  <si>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</si>
  <si>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</si>
  <si>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</si>
  <si>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</si>
  <si>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</si>
  <si>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</si>
  <si>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</si>
  <si>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</si>
  <si>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</si>
  <si>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</si>
  <si>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</si>
  <si>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</si>
  <si>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</si>
  <si>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其他国土海洋气象等支出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</si>
  <si>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</si>
  <si>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</si>
  <si>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</si>
  <si>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</si>
  <si>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</si>
  <si>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</si>
  <si>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</si>
  <si>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</si>
  <si>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</si>
  <si>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</si>
  <si>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</si>
  <si>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</si>
  <si>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</si>
  <si>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</si>
  <si>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</si>
  <si>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其他城乡社区住宅支出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</si>
  <si>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</si>
  <si>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</si>
  <si>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</si>
  <si>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</si>
  <si>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</si>
  <si>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</si>
  <si>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</si>
  <si>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</si>
  <si>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</si>
  <si>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</si>
  <si>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</si>
  <si>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</si>
  <si>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</si>
  <si>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</si>
  <si>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</si>
  <si>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</si>
  <si>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</si>
  <si>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</si>
  <si>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</si>
  <si>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</si>
  <si>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</si>
  <si>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</si>
  <si>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石油储备支出</t>
  </si>
  <si>
    <t xml:space="preserve">        国家留成油串换石油储备支出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</si>
  <si>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</si>
  <si>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</si>
  <si>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</si>
  <si>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粮油储备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</si>
  <si>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</si>
  <si>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</si>
  <si>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</si>
  <si>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</si>
  <si>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</si>
  <si>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</si>
  <si>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</si>
  <si>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</si>
  <si>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</si>
  <si>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</si>
  <si>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食盐储备</t>
  </si>
  <si>
    <t xml:space="preserve">        战略物资储备</t>
  </si>
  <si>
    <t xml:space="preserve">        其他重要商品储备支出</t>
  </si>
  <si>
    <t>二十一、预备费</t>
  </si>
  <si>
    <t>二十二、国债还本付息支出</t>
  </si>
  <si>
    <t xml:space="preserve">        地方向国外借款还本</t>
  </si>
  <si>
    <t xml:space="preserve">        国内债务付息</t>
  </si>
  <si>
    <t xml:space="preserve">        国外债务付息</t>
  </si>
  <si>
    <t xml:space="preserve">        国内外债务发行</t>
  </si>
  <si>
    <t xml:space="preserve">        补充还贷准备金</t>
  </si>
  <si>
    <t xml:space="preserve">        地方政府债券付息</t>
  </si>
  <si>
    <t>二十三、其他支出</t>
  </si>
  <si>
    <t xml:space="preserve">        年初预留</t>
  </si>
  <si>
    <t xml:space="preserve">        其他支出</t>
  </si>
  <si>
    <t>支出合计</t>
  </si>
  <si>
    <t>2017年井研县一般公共预算基本支出预算表</t>
  </si>
  <si>
    <t>经济分类科目</t>
  </si>
  <si>
    <t>一、工资福利支出</t>
  </si>
  <si>
    <t>基本工资</t>
  </si>
  <si>
    <t>津贴补贴</t>
  </si>
  <si>
    <t>年终一次性奖金</t>
  </si>
  <si>
    <t>社会保障缴费</t>
  </si>
  <si>
    <t>绩效工资</t>
  </si>
  <si>
    <t>其他工资福利支出</t>
  </si>
  <si>
    <t>二、商品和服务支出</t>
  </si>
  <si>
    <t>办公费</t>
  </si>
  <si>
    <t>差旅费</t>
  </si>
  <si>
    <t>接待费</t>
  </si>
  <si>
    <t>公车运行维护费</t>
  </si>
  <si>
    <t>印刷费</t>
  </si>
  <si>
    <t>咨询费</t>
  </si>
  <si>
    <t>手续费</t>
  </si>
  <si>
    <t>水费</t>
  </si>
  <si>
    <t>电费</t>
  </si>
  <si>
    <t>邮电费</t>
  </si>
  <si>
    <t>专用燃料费</t>
  </si>
  <si>
    <t>专用材料费</t>
  </si>
  <si>
    <t>会议费</t>
  </si>
  <si>
    <t>培训费</t>
  </si>
  <si>
    <t>劳务费</t>
  </si>
  <si>
    <t>委托业务费</t>
  </si>
  <si>
    <t>工会经费</t>
  </si>
  <si>
    <t>福利费</t>
  </si>
  <si>
    <t>其他交通工具运行维护费</t>
  </si>
  <si>
    <t>税金及附加费用</t>
  </si>
  <si>
    <t>其他商品和服务支出</t>
  </si>
  <si>
    <t>三、对个人和家庭的补助</t>
  </si>
  <si>
    <t>离休费</t>
  </si>
  <si>
    <t>退休费</t>
  </si>
  <si>
    <t>抚恤金</t>
  </si>
  <si>
    <t>生活补助</t>
  </si>
  <si>
    <t>救济费</t>
  </si>
  <si>
    <t>医疗费</t>
  </si>
  <si>
    <t>助学金</t>
  </si>
  <si>
    <t>奖励金</t>
  </si>
  <si>
    <t>住房公积金</t>
  </si>
  <si>
    <t>职业年金</t>
  </si>
  <si>
    <t>其他对个人和家庭的补助支出</t>
  </si>
  <si>
    <t>基本支出合计</t>
  </si>
  <si>
    <t>2017年一般公共预算收支平衡表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</si>
  <si>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</si>
  <si>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</si>
  <si>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</si>
  <si>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</si>
  <si>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</si>
  <si>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</si>
  <si>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</si>
  <si>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</si>
  <si>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</si>
  <si>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</si>
  <si>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增值税和消费税税收返还收入 </t>
  </si>
  <si>
    <t xml:space="preserve">    出口退税专项上解支出</t>
  </si>
  <si>
    <t xml:space="preserve">      所得税基数返还收入</t>
  </si>
  <si>
    <t xml:space="preserve">    成品油价格和税费改革专项上解支出</t>
  </si>
  <si>
    <t xml:space="preserve">      成品油价格和税费改革税收返还收入</t>
  </si>
  <si>
    <t xml:space="preserve">    专项上解支出</t>
  </si>
  <si>
    <t xml:space="preserve">      其他税收返还收入</t>
  </si>
  <si>
    <t xml:space="preserve">    一般性转移支付收入</t>
  </si>
  <si>
    <t xml:space="preserve">  补助下级支出</t>
  </si>
  <si>
    <t xml:space="preserve">      体制补助收入</t>
  </si>
  <si>
    <t xml:space="preserve">    返还性支出</t>
  </si>
  <si>
    <t xml:space="preserve">      均衡性转移支付收入</t>
  </si>
  <si>
    <t xml:space="preserve">      增值税和消费税税收返还支出 </t>
  </si>
  <si>
    <t xml:space="preserve">      老少边穷转移支付收入</t>
  </si>
  <si>
    <t xml:space="preserve">      所得税基数返还支出</t>
  </si>
  <si>
    <t xml:space="preserve">      县级基本财力保障机制奖补资金收入</t>
  </si>
  <si>
    <t xml:space="preserve">      成品油价格和税费改革税收返还支出</t>
  </si>
  <si>
    <t xml:space="preserve">      结算补助收入</t>
  </si>
  <si>
    <t xml:space="preserve">      其他税收返还支出</t>
  </si>
  <si>
    <t xml:space="preserve">      化解债务补助收入</t>
  </si>
  <si>
    <t xml:space="preserve">    一般性转移支付</t>
  </si>
  <si>
    <t xml:space="preserve">      资源枯竭型城市转移支付补助收入</t>
  </si>
  <si>
    <t xml:space="preserve">      体制补助支出</t>
  </si>
  <si>
    <t xml:space="preserve">      企业事业单位划转补助收入</t>
  </si>
  <si>
    <t xml:space="preserve">      均衡性转移支付支出</t>
  </si>
  <si>
    <t xml:space="preserve">      成品油价格和税费改革转移支付补助收入</t>
  </si>
  <si>
    <t xml:space="preserve">      老少边穷转移支付支出</t>
  </si>
  <si>
    <t xml:space="preserve">      基层公检法司转移支付收入</t>
  </si>
  <si>
    <t xml:space="preserve">      县级基本财力保障机制奖补资金支出</t>
  </si>
  <si>
    <t xml:space="preserve">      义务教育等转移支付收入</t>
  </si>
  <si>
    <t xml:space="preserve">      结算补助支出</t>
  </si>
  <si>
    <t xml:space="preserve">      基本养老保险和低保等转移支付收入</t>
  </si>
  <si>
    <t xml:space="preserve">      化解债务补助支出</t>
  </si>
  <si>
    <t xml:space="preserve">      新型农村合作医疗等转移支付收入</t>
  </si>
  <si>
    <t xml:space="preserve">      资源枯竭型城市转移支付补助支出</t>
  </si>
  <si>
    <t xml:space="preserve">      农村综合改革转移支付收入</t>
  </si>
  <si>
    <t xml:space="preserve">      企业事业单位划转补助支出</t>
  </si>
  <si>
    <t xml:space="preserve">      产粮（油）大县奖励资金收入</t>
  </si>
  <si>
    <t xml:space="preserve">      成品油价格和税费改革转移支付补助支出</t>
  </si>
  <si>
    <t xml:space="preserve">      重点生态功能区转移支付收入</t>
  </si>
  <si>
    <t xml:space="preserve">      基层公检法司转移支付支出</t>
  </si>
  <si>
    <t xml:space="preserve">      固定数额补助收入</t>
  </si>
  <si>
    <t xml:space="preserve">      义务教育等转移支付支出</t>
  </si>
  <si>
    <t xml:space="preserve">      其他一般性转移支付收入</t>
  </si>
  <si>
    <t xml:space="preserve">      基本养老保险和低保等转移支付支出</t>
  </si>
  <si>
    <t xml:space="preserve">    专项转移支付收入</t>
  </si>
  <si>
    <t xml:space="preserve">      新型农村合作医疗等转移支付支出</t>
  </si>
  <si>
    <t xml:space="preserve">      农村综合改革转移支付支出</t>
  </si>
  <si>
    <t xml:space="preserve">      外交</t>
  </si>
  <si>
    <t xml:space="preserve">      产粮（油）大县奖励资金支出</t>
  </si>
  <si>
    <t xml:space="preserve">      国防</t>
  </si>
  <si>
    <t xml:space="preserve">      重点生态功能区转移支付支出</t>
  </si>
  <si>
    <t xml:space="preserve">      公共安全</t>
  </si>
  <si>
    <t xml:space="preserve">      固定数额补助支出</t>
  </si>
  <si>
    <t xml:space="preserve">      其他一般性转移支付支出</t>
  </si>
  <si>
    <t xml:space="preserve">      科学技术</t>
  </si>
  <si>
    <t xml:space="preserve">    专项转移支付支出</t>
  </si>
  <si>
    <t xml:space="preserve">      社会保障和就业</t>
  </si>
  <si>
    <t xml:space="preserve">      城乡社区</t>
  </si>
  <si>
    <t xml:space="preserve">      农林水</t>
  </si>
  <si>
    <t xml:space="preserve">      资源勘探电力信息等</t>
  </si>
  <si>
    <t xml:space="preserve">      商业服务业等</t>
  </si>
  <si>
    <t xml:space="preserve">      金融</t>
  </si>
  <si>
    <t xml:space="preserve">      国土海洋气象等</t>
  </si>
  <si>
    <t xml:space="preserve">      粮油物资储备</t>
  </si>
  <si>
    <t xml:space="preserve">      其他收入</t>
  </si>
  <si>
    <t xml:space="preserve">  下级上解收入</t>
  </si>
  <si>
    <t xml:space="preserve">    体制上解收入</t>
  </si>
  <si>
    <t xml:space="preserve">    出口退税专项上解收入</t>
  </si>
  <si>
    <t xml:space="preserve">    成品油价格和税费改革专项上解收入</t>
  </si>
  <si>
    <t xml:space="preserve">    专项上解收入</t>
  </si>
  <si>
    <t xml:space="preserve">  上年结余收入</t>
  </si>
  <si>
    <t xml:space="preserve">  调出资金</t>
  </si>
  <si>
    <t xml:space="preserve">  调入资金</t>
  </si>
  <si>
    <t xml:space="preserve">  年终结余</t>
  </si>
  <si>
    <t xml:space="preserve">  调入预算稳定调节基金</t>
  </si>
  <si>
    <t xml:space="preserve">  建立预算稳定调节基金</t>
  </si>
  <si>
    <t xml:space="preserve">  地方政府一般债券收入</t>
  </si>
  <si>
    <t xml:space="preserve">  地方政府一般债券还本支出</t>
  </si>
  <si>
    <t xml:space="preserve">  地方政府一般债券转贷收入</t>
  </si>
  <si>
    <t xml:space="preserve">  地方政府一般债券转贷支出</t>
  </si>
  <si>
    <t xml:space="preserve">  接受其他地区援助收入</t>
  </si>
  <si>
    <t xml:space="preserve">  援助其他地区支出</t>
  </si>
  <si>
    <t>收入总计</t>
  </si>
  <si>
    <t>支出总计</t>
  </si>
  <si>
    <t>2016年井研县政府性基金预算收支预算执行情况表</t>
  </si>
  <si>
    <t>项目</t>
  </si>
  <si>
    <t>政府性基金收入</t>
  </si>
  <si>
    <t>政府性基金支出</t>
  </si>
  <si>
    <t>国家电影事业发展专项资金收入</t>
  </si>
  <si>
    <t>国家电影事业发展专项资金相关支出</t>
  </si>
  <si>
    <t xml:space="preserve">  资助城市影院</t>
  </si>
  <si>
    <t>大中型水库移民后期扶持基金收入</t>
  </si>
  <si>
    <t>大中型水库移民后期扶持基金支出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</si>
  <si>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</si>
  <si>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</si>
  <si>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</si>
  <si>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小型水库移民后期扶持基金收入</t>
  </si>
  <si>
    <t>国有土地使用权出让收入</t>
  </si>
  <si>
    <t>国有土地使用权出让相关支出</t>
  </si>
  <si>
    <t xml:space="preserve">  土地出让价款收入</t>
  </si>
  <si>
    <t xml:space="preserve">  国有土地使用权出让收入及对应专项债务收入安排的支出</t>
  </si>
  <si>
    <t xml:space="preserve">  补缴的土地价款</t>
  </si>
  <si>
    <t xml:space="preserve">    征地和拆迁补偿支出</t>
  </si>
  <si>
    <t xml:space="preserve">  划拨土地收入</t>
  </si>
  <si>
    <t xml:space="preserve">    土地开发支出</t>
  </si>
  <si>
    <t xml:space="preserve">  缴纳新增建设用地土地有偿使用费</t>
  </si>
  <si>
    <t xml:space="preserve">    城市建设支出</t>
  </si>
  <si>
    <t xml:space="preserve">  其他土地出让收入</t>
  </si>
  <si>
    <t xml:space="preserve">    农村基础设施建设支出</t>
  </si>
  <si>
    <t xml:space="preserve">    补助被征地农民支出</t>
  </si>
  <si>
    <t xml:space="preserve">    棚户区改造支出</t>
  </si>
  <si>
    <t xml:space="preserve">    其他国有土地使用权出让收入安排的支出</t>
  </si>
  <si>
    <t>城市公用事业附加收入</t>
  </si>
  <si>
    <t>城市公用事业附加相关支出</t>
  </si>
  <si>
    <t xml:space="preserve">  城市公用事业附加及对应专项债务收入安排的支出</t>
  </si>
  <si>
    <t xml:space="preserve">    城市公共设施</t>
  </si>
  <si>
    <t xml:space="preserve">    其他城市公用事业附加债务发行费用支出</t>
  </si>
  <si>
    <t>新增建设用地土地有偿使用费收入</t>
  </si>
  <si>
    <t>新增建设用地土地有偿使用费相关支出</t>
  </si>
  <si>
    <t xml:space="preserve">  中央新增建设用地土地有偿使用费收入</t>
  </si>
  <si>
    <t xml:space="preserve">  新增建设用地土地有偿使用费及对应专项债务收入安排的支出</t>
  </si>
  <si>
    <t xml:space="preserve">  地方新增建设用地土地有偿使用费收入</t>
  </si>
  <si>
    <t xml:space="preserve">    耕地开发专项支出</t>
  </si>
  <si>
    <t xml:space="preserve">    土地整理支出</t>
  </si>
  <si>
    <t>城市基础设施配套费收入</t>
  </si>
  <si>
    <t>城市基础设施配套费相关支出</t>
  </si>
  <si>
    <t xml:space="preserve">  城市基础设施配套费及对应专项债务收入安排的支出</t>
  </si>
  <si>
    <t xml:space="preserve">    其他城市基础设施配套费安排的支出</t>
  </si>
  <si>
    <t>污水处理费收入</t>
  </si>
  <si>
    <t>污水处理费相关支出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</si>
  <si>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</si>
  <si>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</si>
  <si>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</si>
  <si>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>大中型水库库区基金收入</t>
  </si>
  <si>
    <t>大中型水库库区基金相关支出</t>
  </si>
  <si>
    <t xml:space="preserve">  中央大中型水库库区基金收入</t>
  </si>
  <si>
    <t xml:space="preserve">  大中型水库库区基金及对应专项债务收入安排的支出</t>
  </si>
  <si>
    <t xml:space="preserve">    解决移民遗留问题</t>
  </si>
  <si>
    <t xml:space="preserve">  地方大中型水库库区基金收入</t>
  </si>
  <si>
    <t xml:space="preserve">    基础设施建设和经济发展</t>
  </si>
  <si>
    <t xml:space="preserve">    其他大中型水库库区基金支出</t>
  </si>
  <si>
    <t>水土保持补偿费收入</t>
  </si>
  <si>
    <t>水土保持补偿费安排的支出</t>
  </si>
  <si>
    <t>旅游发展基金收入</t>
  </si>
  <si>
    <t>旅游发展基金支出</t>
  </si>
  <si>
    <t xml:space="preserve">  地方旅游开发项目补助</t>
  </si>
  <si>
    <t>彩票公益金收入</t>
  </si>
  <si>
    <t>彩票公益金相关支出</t>
  </si>
  <si>
    <t xml:space="preserve">  福利彩票公益金收入</t>
  </si>
  <si>
    <t xml:space="preserve">  彩票公益金及对应专项债务收入安排的支出</t>
  </si>
  <si>
    <t xml:space="preserve">  体育彩票公益金收入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</si>
  <si>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</si>
  <si>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</si>
  <si>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</si>
  <si>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</si>
  <si>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</si>
  <si>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用于城乡医疗救助事业的彩票公益金支出</t>
  </si>
  <si>
    <t xml:space="preserve">    用于其他社会公益事业的彩票公益金支出</t>
  </si>
  <si>
    <t>其他政府性基金收入</t>
  </si>
  <si>
    <t>其他政府性基金相关支出</t>
  </si>
  <si>
    <t xml:space="preserve">  其他政府性基金及对应专项债务收入安排的支出</t>
  </si>
  <si>
    <t>上年结转</t>
  </si>
  <si>
    <t>结转下年</t>
  </si>
  <si>
    <t xml:space="preserve"> 上级补助收入</t>
  </si>
  <si>
    <t xml:space="preserve"> 调出资金</t>
  </si>
  <si>
    <t>教育</t>
  </si>
  <si>
    <t>一般公共预算资金</t>
  </si>
  <si>
    <t>文化体育与传媒</t>
  </si>
  <si>
    <t>科学技术</t>
  </si>
  <si>
    <t>社会保障和就业</t>
  </si>
  <si>
    <t>债务还本支出</t>
  </si>
  <si>
    <t>节能环保</t>
  </si>
  <si>
    <t>城乡社区</t>
  </si>
  <si>
    <t>农林水</t>
  </si>
  <si>
    <t>交通运输</t>
  </si>
  <si>
    <t>资源勘探电力信息</t>
  </si>
  <si>
    <t>商业服务业</t>
  </si>
  <si>
    <t>其他</t>
  </si>
  <si>
    <t>债券资金转贷</t>
  </si>
  <si>
    <t>上年结余收入</t>
  </si>
  <si>
    <t>结转下年支出</t>
  </si>
  <si>
    <t>本年收入</t>
  </si>
  <si>
    <t>一、文化体育与传媒支出</t>
  </si>
  <si>
    <t>一、农网还贷资金收入</t>
  </si>
  <si>
    <t xml:space="preserve">    国家电影事业发展专项资金支出</t>
  </si>
  <si>
    <t>二、海南省高等级公路车辆通行附加费收入</t>
  </si>
  <si>
    <t>二、社会保障和就业支出</t>
  </si>
  <si>
    <t>三、港口建设费收入</t>
  </si>
  <si>
    <t xml:space="preserve">    大中型水库移民后期扶持基金支出</t>
  </si>
  <si>
    <t>四、新型墙体材料专项基金收入</t>
  </si>
  <si>
    <t xml:space="preserve">        其他大中型水库移民后期扶持基金支出</t>
  </si>
  <si>
    <t>五、旅游发展基金收入</t>
  </si>
  <si>
    <t xml:space="preserve">    小型水库移民扶助基金支出</t>
  </si>
  <si>
    <t>六、新菜地开发建设基金收入</t>
  </si>
  <si>
    <t>三、节能环保支出</t>
  </si>
  <si>
    <t>七、新增建设用地土地有偿使用费收入</t>
  </si>
  <si>
    <t xml:space="preserve">    可再生能源电价附加收入安排的支出</t>
  </si>
  <si>
    <t>八、南水北调工程基金收入</t>
  </si>
  <si>
    <t xml:space="preserve">    废弃电器电子产品处理基金支出</t>
  </si>
  <si>
    <t>九、城市公用事业附加收入</t>
  </si>
  <si>
    <t>四、城乡社区支出</t>
  </si>
  <si>
    <t>十、国有土地收益基金收入</t>
  </si>
  <si>
    <t xml:space="preserve">    国有土地使用权出让收入安排的支出</t>
  </si>
  <si>
    <t>十一、农业土地开发资金收入</t>
  </si>
  <si>
    <t xml:space="preserve">        征地和拆迁补偿支出</t>
  </si>
  <si>
    <t>十二、国有土地使用权出让收入</t>
  </si>
  <si>
    <t xml:space="preserve">        农村基础设施建设支出</t>
  </si>
  <si>
    <t xml:space="preserve">  其中：土地出让价款收入</t>
  </si>
  <si>
    <t xml:space="preserve">        补助被征地农民支出</t>
  </si>
  <si>
    <t>十三、大中型水库库区基金收入</t>
  </si>
  <si>
    <t xml:space="preserve">        棚户区改造支出</t>
  </si>
  <si>
    <t>十四、彩票公益金收入</t>
  </si>
  <si>
    <t xml:space="preserve">        其他国有土地使用权出让收入安排的支出</t>
  </si>
  <si>
    <t>十五、城市基础设施配套费收入</t>
  </si>
  <si>
    <t xml:space="preserve">    城市公用事业附加安排的支出</t>
  </si>
  <si>
    <t>.</t>
  </si>
  <si>
    <t>十六、小型水库移民扶助基金收入</t>
  </si>
  <si>
    <t xml:space="preserve">        城市公共设施</t>
  </si>
  <si>
    <t>十七、国有重大水利工程建设基金收入</t>
  </si>
  <si>
    <t xml:space="preserve">        其他城市公用事业附加债务发行费用支出</t>
  </si>
  <si>
    <t>十八、车辆通行费</t>
  </si>
  <si>
    <t xml:space="preserve">    国有土地收益基金支出</t>
  </si>
  <si>
    <t>十九、无线电频率占用费</t>
  </si>
  <si>
    <t xml:space="preserve">    污水处理费相关支出</t>
  </si>
  <si>
    <t>二十、水土保持补偿费收入</t>
  </si>
  <si>
    <t xml:space="preserve">        污水处理设施建设和运营</t>
  </si>
  <si>
    <t>二十一、污水处理费</t>
  </si>
  <si>
    <t xml:space="preserve">        代征手续费</t>
  </si>
  <si>
    <t>二十二、其他政府性基金收入</t>
  </si>
  <si>
    <t xml:space="preserve">    新增建设用地有偿使用费安排的支出</t>
  </si>
  <si>
    <t xml:space="preserve">    城市基础设施配套费安排的支出</t>
  </si>
  <si>
    <t xml:space="preserve">        其他城市基础设施配套费安排的支出</t>
  </si>
  <si>
    <t>上年结转收入</t>
  </si>
  <si>
    <t>五、农林水支出</t>
  </si>
  <si>
    <t xml:space="preserve">    新菜地开发建设基金支出</t>
  </si>
  <si>
    <t xml:space="preserve">    大中型水库库区基金支出</t>
  </si>
  <si>
    <t xml:space="preserve">        其他大中型水库库区基金支出</t>
  </si>
  <si>
    <t xml:space="preserve">    三峡水库库区基金支出</t>
  </si>
  <si>
    <t xml:space="preserve">    南水北调工程基金支出</t>
  </si>
  <si>
    <t xml:space="preserve">    国家重大水利工程建设基金支出</t>
  </si>
  <si>
    <t xml:space="preserve">    水土保持补偿费安排的支出</t>
  </si>
  <si>
    <t xml:space="preserve">        其他水土保持补偿费安排的支出</t>
  </si>
  <si>
    <t>六、交通运输支出</t>
  </si>
  <si>
    <t xml:space="preserve">    铁路运输</t>
  </si>
  <si>
    <t xml:space="preserve">    海南省高等级公路车辆通行附加费安排的支出</t>
  </si>
  <si>
    <t xml:space="preserve">    车辆通行费安排的支出</t>
  </si>
  <si>
    <t xml:space="preserve">    港口建设费安排的支出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</si>
  <si>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</si>
  <si>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</si>
  <si>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</si>
  <si>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</si>
  <si>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工业和信息产业监管</t>
  </si>
  <si>
    <t xml:space="preserve">    新型墙体材料专项基金支出</t>
  </si>
  <si>
    <t xml:space="preserve">    农网还贷资金支出</t>
  </si>
  <si>
    <t xml:space="preserve">    电力改革预留资产变现收入安排的支出</t>
  </si>
  <si>
    <t>八、商业服务业等支出</t>
  </si>
  <si>
    <t xml:space="preserve">    旅游发展基金支出</t>
  </si>
  <si>
    <t>九、其他支出</t>
  </si>
  <si>
    <t xml:space="preserve">    其他政府性基金支出</t>
  </si>
  <si>
    <t xml:space="preserve">    彩票发行销售机构业务费安排的支出</t>
  </si>
  <si>
    <t xml:space="preserve">    彩票公益金安排的支出</t>
  </si>
  <si>
    <t>收入</t>
  </si>
  <si>
    <t>支出</t>
  </si>
  <si>
    <t>实际执行数</t>
  </si>
  <si>
    <t>一、利润收入</t>
  </si>
  <si>
    <t xml:space="preserve">    金融企业利润收入</t>
  </si>
  <si>
    <t xml:space="preserve">    石油石化企业利润收入</t>
  </si>
  <si>
    <t xml:space="preserve">    电力企业利润收入</t>
  </si>
  <si>
    <t xml:space="preserve">    煤炭企业利润收入</t>
  </si>
  <si>
    <t xml:space="preserve">    化工企业利润收入</t>
  </si>
  <si>
    <t xml:space="preserve">    运输企业利润收入</t>
  </si>
  <si>
    <t xml:space="preserve">    电子企业利润收入</t>
  </si>
  <si>
    <t xml:space="preserve">    机械企业利润收入</t>
  </si>
  <si>
    <t xml:space="preserve">    投资服务企业利润收入</t>
  </si>
  <si>
    <t xml:space="preserve">    贸易企业利润收入</t>
  </si>
  <si>
    <t xml:space="preserve">    建筑施工企业利润收入</t>
  </si>
  <si>
    <t xml:space="preserve">    房地产企业利润收入</t>
  </si>
  <si>
    <t xml:space="preserve">    建材企业利润收入</t>
  </si>
  <si>
    <t xml:space="preserve">    医药企业利润收入</t>
  </si>
  <si>
    <t xml:space="preserve">    农林牧渔企业利润收入</t>
  </si>
  <si>
    <t xml:space="preserve">    科学研究企业利润收入</t>
  </si>
  <si>
    <t xml:space="preserve">    转制科研院所利润收入</t>
  </si>
  <si>
    <t xml:space="preserve">    地质勘查企业利润收入</t>
  </si>
  <si>
    <t xml:space="preserve">    教育文化广播企业利润收入</t>
  </si>
  <si>
    <t xml:space="preserve">    其他国有资本经营预算企业利润收入</t>
  </si>
  <si>
    <t xml:space="preserve">   其他国有资本经营预算支出</t>
  </si>
  <si>
    <t>二、股利、股息收入</t>
  </si>
  <si>
    <t>十、转移性支出</t>
  </si>
  <si>
    <t xml:space="preserve">    国有控股公司股利、股息收入</t>
  </si>
  <si>
    <t xml:space="preserve">    其中：国有资本经营预算调出资金</t>
  </si>
  <si>
    <t xml:space="preserve">    国有参股公司股利、股息收入</t>
  </si>
  <si>
    <t xml:space="preserve">   其中：国有资本经营预算调出资金</t>
  </si>
  <si>
    <t xml:space="preserve">    其他国有资本经营预算企业股利、股息收入</t>
  </si>
  <si>
    <t>三、产权转让收入</t>
  </si>
  <si>
    <t xml:space="preserve">    国有股权、股份转让收入</t>
  </si>
  <si>
    <t xml:space="preserve">    国有独资企业产权转让收入</t>
  </si>
  <si>
    <t xml:space="preserve">    其他国有资本经营预算企业产权转让收入</t>
  </si>
  <si>
    <t>四、清算收入</t>
  </si>
  <si>
    <t xml:space="preserve">    国有独资企业清算收入</t>
  </si>
  <si>
    <t>五、其他收入</t>
  </si>
  <si>
    <t xml:space="preserve">    其他国有资本经营预算收入</t>
  </si>
  <si>
    <t>上 年 结 转 收 入</t>
  </si>
  <si>
    <t>项      目</t>
  </si>
  <si>
    <t>十、其他支出</t>
  </si>
  <si>
    <t xml:space="preserve">    其中：国有经济结构调整支出</t>
  </si>
  <si>
    <t xml:space="preserve">    卫生体育福利企业利润收入</t>
  </si>
  <si>
    <t xml:space="preserve">          改革成本支出</t>
  </si>
  <si>
    <t xml:space="preserve">          其他国有资本经营预算支出</t>
  </si>
  <si>
    <t>十一、转移性支出</t>
  </si>
  <si>
    <t xml:space="preserve">    其中：国有资本经营预算调出资金 </t>
  </si>
  <si>
    <t>四、其他收入</t>
  </si>
  <si>
    <t>项          目</t>
  </si>
  <si>
    <t>项       目</t>
  </si>
  <si>
    <t>一、个人缴费收入</t>
  </si>
  <si>
    <t>一、基础养老金支出</t>
  </si>
  <si>
    <t>二、集体补助收入</t>
  </si>
  <si>
    <t>二、个人账户养老金支出</t>
  </si>
  <si>
    <t>三、投资收益</t>
  </si>
  <si>
    <t>三、其他支出</t>
  </si>
  <si>
    <t>四、政府补贴收入</t>
  </si>
  <si>
    <t>×</t>
  </si>
  <si>
    <t xml:space="preserve">    其中：对基础养老金的补贴收入</t>
  </si>
  <si>
    <t xml:space="preserve">          对个人缴费的补贴收入</t>
  </si>
  <si>
    <t>六、转移收入</t>
  </si>
  <si>
    <t>四、转移支出</t>
  </si>
  <si>
    <t>七、本年收入小计</t>
  </si>
  <si>
    <t>五、本年支出小计</t>
  </si>
  <si>
    <t>八、上级补助收入</t>
  </si>
  <si>
    <t>六、补助下级支出</t>
  </si>
  <si>
    <t>九、下级上解收入</t>
  </si>
  <si>
    <t>七、上解上级支出</t>
  </si>
  <si>
    <t>十、本年收入合计</t>
  </si>
  <si>
    <t>八、本年支出合计</t>
  </si>
  <si>
    <t>九、本年收支结余</t>
  </si>
  <si>
    <t>十一、上年结余</t>
  </si>
  <si>
    <t>十、年末滚存结余</t>
  </si>
  <si>
    <t>总        计</t>
  </si>
  <si>
    <t>三、利息收入</t>
  </si>
  <si>
    <t>录入14表</t>
  </si>
  <si>
    <t>单位:万元</t>
  </si>
  <si>
    <t>合计</t>
  </si>
  <si>
    <t>一般债务</t>
  </si>
  <si>
    <t>专项债务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</si>
  <si>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</si>
  <si>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</si>
  <si>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</si>
  <si>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</si>
  <si>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</si>
  <si>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</si>
  <si>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</si>
  <si>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</si>
  <si>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</si>
  <si>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</si>
  <si>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</si>
  <si>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</si>
  <si>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</si>
  <si>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2016年度井研县地方政府一般债券债务限额和余额情况表</t>
  </si>
  <si>
    <t>2016年度井研县地方政府专项债务限额和余额情况表</t>
  </si>
  <si>
    <t>预 算 科 目</t>
  </si>
  <si>
    <t xml:space="preserve">   一、国家电影事业发展专项资金收入</t>
  </si>
  <si>
    <t xml:space="preserve">   二、大中型水库移民后期扶持基金收入</t>
  </si>
  <si>
    <t xml:space="preserve">   三、小型水库移民扶助基金收入</t>
  </si>
  <si>
    <t xml:space="preserve">   四、国有土地使用权出让收入</t>
  </si>
  <si>
    <t xml:space="preserve">   五、城市公用事业附加收入</t>
  </si>
  <si>
    <t xml:space="preserve">   六、国有土地收益基金收入</t>
  </si>
  <si>
    <t xml:space="preserve">   七、农业土地开发资金收入</t>
  </si>
  <si>
    <t xml:space="preserve">   八、城市基础设施配套费收入</t>
  </si>
  <si>
    <t xml:space="preserve">   九、污水处理费收入</t>
  </si>
  <si>
    <t xml:space="preserve">   十、大中型水库库区基金收入</t>
  </si>
  <si>
    <t xml:space="preserve">   十一、国家重大水利工程建设基金收入</t>
  </si>
  <si>
    <t xml:space="preserve">   十二、车辆通行费</t>
  </si>
  <si>
    <t xml:space="preserve">   十三、港口建设费收入</t>
  </si>
  <si>
    <t xml:space="preserve">   十四、民航发展基金收入</t>
  </si>
  <si>
    <t xml:space="preserve">   十五、新型墙体材料专项基金收入</t>
  </si>
  <si>
    <t xml:space="preserve">   十六、农网还贷资金收入</t>
  </si>
  <si>
    <t xml:space="preserve">   十七、其他政府性基金收入</t>
  </si>
  <si>
    <t xml:space="preserve">   十八、彩票发行机构和彩票销售机构的业务费用</t>
  </si>
  <si>
    <t xml:space="preserve">   十九、彩票公益金收入</t>
  </si>
  <si>
    <t>2017年上级对井研县政府性基金转移支付补助预算表</t>
  </si>
  <si>
    <t>录入14表</t>
  </si>
  <si>
    <t>表三</t>
  </si>
  <si>
    <t>2016年政府一般债务限额和余额情况表</t>
  </si>
  <si>
    <t>表四</t>
  </si>
  <si>
    <t>表五</t>
  </si>
  <si>
    <t>表六</t>
  </si>
  <si>
    <t>表七</t>
  </si>
  <si>
    <t>表八</t>
  </si>
  <si>
    <t>表九</t>
  </si>
  <si>
    <t>表十</t>
  </si>
  <si>
    <t>表十一</t>
  </si>
  <si>
    <t>表十二</t>
  </si>
  <si>
    <t>表十三</t>
  </si>
  <si>
    <t>表十四</t>
  </si>
  <si>
    <t>2016年政府专项债券限额和余额情况表</t>
  </si>
  <si>
    <t>15</t>
  </si>
  <si>
    <t>16</t>
  </si>
  <si>
    <t>2017年政府性基金转移支付表</t>
  </si>
  <si>
    <t>表十五</t>
  </si>
  <si>
    <t>表十六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</si>
</sst>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_-&quot;¥&quot;#,##0.00;* \-&quot;¥&quot;#,##0.00;* _-&quot;¥&quot;&quot;-&quot;??;@"/>
    <numFmt numFmtId="178" formatCode="* _-&quot;¥&quot;#,##0;* \-&quot;¥&quot;#,##0;* _-&quot;¥&quot;&quot;-&quot;;@"/>
    <numFmt numFmtId="179" formatCode="* #,##0.00;* \-#,##0.00;* &quot;-&quot;??;@"/>
    <numFmt numFmtId="180" formatCode="_(* #,##0_);_(* \(#,##0\);_(* &quot;-&quot;_);_(@_)"/>
    <numFmt numFmtId="181" formatCode="_-* #,##0_-;\-* #,##0_-;_-* &quot;-&quot;_-;_-@_-"/>
    <numFmt numFmtId="182" formatCode="_-* #,##0.00_-;\-* #,##0.00_-;_-* &quot;-&quot;??_-;_-@_-"/>
    <numFmt numFmtId="183" formatCode="#,##0_);[Red]\(#,##0\)"/>
    <numFmt numFmtId="184" formatCode="0.00_);[Red]\(0.00\)"/>
    <numFmt numFmtId="185" formatCode="#,##0.00_ ;\-#,##0.00;;"/>
    <numFmt numFmtId="186" formatCode="0_ "/>
    <numFmt numFmtId="187" formatCode="#,##0_ "/>
    <numFmt numFmtId="188" formatCode="0.00_ "/>
    <numFmt numFmtId="189" formatCode="#,##0.00_ "/>
    <numFmt numFmtId="190" formatCode="0.0_ "/>
    <numFmt numFmtId="191" formatCode="0.0%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0"/>
      <name val="Arial"/>
      <family val="2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sz val="9"/>
      <name val="宋体"/>
      <family val="0"/>
    </font>
    <font>
      <sz val="12"/>
      <name val="Courier"/>
      <family val="3"/>
    </font>
    <font>
      <b/>
      <sz val="12"/>
      <name val="黑体"/>
      <family val="3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0" fillId="20" borderId="1" applyNumberFormat="0" applyAlignment="0" applyProtection="0"/>
    <xf numFmtId="0" fontId="35" fillId="21" borderId="2" applyNumberFormat="0" applyAlignment="0" applyProtection="0"/>
    <xf numFmtId="0" fontId="24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3" fillId="0" borderId="3" applyNumberFormat="0" applyFill="0" applyAlignment="0" applyProtection="0"/>
    <xf numFmtId="0" fontId="36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2" fillId="7" borderId="1" applyNumberFormat="0" applyAlignment="0" applyProtection="0"/>
    <xf numFmtId="0" fontId="17" fillId="0" borderId="6" applyNumberFormat="0" applyFill="0" applyAlignment="0" applyProtection="0"/>
    <xf numFmtId="0" fontId="32" fillId="22" borderId="0" applyNumberFormat="0" applyBorder="0" applyAlignment="0" applyProtection="0"/>
    <xf numFmtId="37" fontId="37" fillId="0" borderId="0">
      <alignment/>
      <protection/>
    </xf>
    <xf numFmtId="0" fontId="38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1" fillId="0" borderId="0" applyNumberForma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6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4" fillId="0" borderId="9" applyNumberFormat="0" applyFill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20" fillId="20" borderId="1" applyNumberFormat="0" applyAlignment="0" applyProtection="0"/>
    <xf numFmtId="0" fontId="35" fillId="21" borderId="2" applyNumberFormat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38" fillId="0" borderId="0">
      <alignment/>
      <protection/>
    </xf>
    <xf numFmtId="180" fontId="0" fillId="0" borderId="0" applyFont="0" applyFill="0" applyBorder="0" applyAlignment="0" applyProtection="0"/>
    <xf numFmtId="4" fontId="3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9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32" fillId="22" borderId="0" applyNumberFormat="0" applyBorder="0" applyAlignment="0" applyProtection="0"/>
    <xf numFmtId="0" fontId="23" fillId="20" borderId="8" applyNumberFormat="0" applyAlignment="0" applyProtection="0"/>
    <xf numFmtId="0" fontId="22" fillId="7" borderId="1" applyNumberFormat="0" applyAlignment="0" applyProtection="0"/>
    <xf numFmtId="0" fontId="40" fillId="0" borderId="0">
      <alignment/>
      <protection/>
    </xf>
    <xf numFmtId="0" fontId="29" fillId="0" borderId="0" applyNumberFormat="0" applyFill="0" applyBorder="0" applyAlignment="0" applyProtection="0"/>
    <xf numFmtId="0" fontId="0" fillId="23" borderId="7" applyNumberFormat="0" applyFont="0" applyAlignment="0" applyProtection="0"/>
  </cellStyleXfs>
  <cellXfs count="27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3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5" fillId="24" borderId="12" xfId="0" applyNumberFormat="1" applyFont="1" applyFill="1" applyBorder="1" applyAlignment="1" applyProtection="1">
      <alignment vertical="center"/>
      <protection/>
    </xf>
    <xf numFmtId="0" fontId="5" fillId="24" borderId="12" xfId="0" applyNumberFormat="1" applyFont="1" applyFill="1" applyBorder="1" applyAlignment="1" applyProtection="1">
      <alignment horizontal="right" vertical="center"/>
      <protection/>
    </xf>
    <xf numFmtId="0" fontId="5" fillId="24" borderId="10" xfId="0" applyNumberFormat="1" applyFont="1" applyFill="1" applyBorder="1" applyAlignment="1" applyProtection="1">
      <alignment horizontal="center" vertical="center"/>
      <protection/>
    </xf>
    <xf numFmtId="0" fontId="5" fillId="24" borderId="13" xfId="0" applyNumberFormat="1" applyFont="1" applyFill="1" applyBorder="1" applyAlignment="1" applyProtection="1">
      <alignment vertical="center"/>
      <protection/>
    </xf>
    <xf numFmtId="183" fontId="5" fillId="24" borderId="13" xfId="0" applyNumberFormat="1" applyFont="1" applyFill="1" applyBorder="1" applyAlignment="1" applyProtection="1">
      <alignment horizontal="right" vertical="center"/>
      <protection/>
    </xf>
    <xf numFmtId="0" fontId="5" fillId="24" borderId="14" xfId="0" applyNumberFormat="1" applyFont="1" applyFill="1" applyBorder="1" applyAlignment="1" applyProtection="1">
      <alignment vertical="center"/>
      <protection/>
    </xf>
    <xf numFmtId="183" fontId="5" fillId="24" borderId="13" xfId="0" applyNumberFormat="1" applyFont="1" applyFill="1" applyBorder="1" applyAlignment="1" applyProtection="1">
      <alignment vertical="center"/>
      <protection/>
    </xf>
    <xf numFmtId="0" fontId="5" fillId="24" borderId="15" xfId="0" applyNumberFormat="1" applyFont="1" applyFill="1" applyBorder="1" applyAlignment="1" applyProtection="1">
      <alignment vertical="center"/>
      <protection/>
    </xf>
    <xf numFmtId="0" fontId="5" fillId="24" borderId="16" xfId="0" applyNumberFormat="1" applyFont="1" applyFill="1" applyBorder="1" applyAlignment="1" applyProtection="1">
      <alignment vertical="center"/>
      <protection/>
    </xf>
    <xf numFmtId="0" fontId="5" fillId="24" borderId="17" xfId="0" applyNumberFormat="1" applyFont="1" applyFill="1" applyBorder="1" applyAlignment="1" applyProtection="1">
      <alignment vertical="center"/>
      <protection/>
    </xf>
    <xf numFmtId="0" fontId="5" fillId="24" borderId="18" xfId="0" applyNumberFormat="1" applyFont="1" applyFill="1" applyBorder="1" applyAlignment="1" applyProtection="1">
      <alignment vertical="center"/>
      <protection/>
    </xf>
    <xf numFmtId="0" fontId="5" fillId="0" borderId="17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5" fillId="0" borderId="19" xfId="0" applyNumberFormat="1" applyFont="1" applyFill="1" applyBorder="1" applyAlignment="1" applyProtection="1">
      <alignment vertical="center"/>
      <protection/>
    </xf>
    <xf numFmtId="0" fontId="5" fillId="0" borderId="20" xfId="0" applyNumberFormat="1" applyFont="1" applyFill="1" applyBorder="1" applyAlignment="1" applyProtection="1">
      <alignment vertical="center"/>
      <protection/>
    </xf>
    <xf numFmtId="183" fontId="0" fillId="0" borderId="0" xfId="0" applyNumberFormat="1" applyAlignment="1">
      <alignment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5" fillId="0" borderId="21" xfId="0" applyNumberFormat="1" applyFont="1" applyFill="1" applyBorder="1" applyAlignment="1" applyProtection="1">
      <alignment vertical="center"/>
      <protection/>
    </xf>
    <xf numFmtId="0" fontId="0" fillId="24" borderId="22" xfId="0" applyNumberFormat="1" applyFont="1" applyFill="1" applyBorder="1" applyAlignment="1" applyProtection="1">
      <alignment/>
      <protection/>
    </xf>
    <xf numFmtId="0" fontId="5" fillId="24" borderId="0" xfId="0" applyNumberFormat="1" applyFont="1" applyFill="1" applyBorder="1" applyAlignment="1" applyProtection="1">
      <alignment vertical="center"/>
      <protection/>
    </xf>
    <xf numFmtId="184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24" borderId="0" xfId="0" applyNumberFormat="1" applyFont="1" applyFill="1" applyBorder="1" applyAlignment="1" applyProtection="1">
      <alignment horizontal="center" vertical="center"/>
      <protection/>
    </xf>
    <xf numFmtId="183" fontId="5" fillId="24" borderId="14" xfId="0" applyNumberFormat="1" applyFont="1" applyFill="1" applyBorder="1" applyAlignment="1" applyProtection="1">
      <alignment vertical="center"/>
      <protection/>
    </xf>
    <xf numFmtId="183" fontId="5" fillId="24" borderId="23" xfId="0" applyNumberFormat="1" applyFont="1" applyFill="1" applyBorder="1" applyAlignment="1" applyProtection="1">
      <alignment horizontal="right" vertical="center"/>
      <protection/>
    </xf>
    <xf numFmtId="183" fontId="5" fillId="24" borderId="15" xfId="0" applyNumberFormat="1" applyFont="1" applyFill="1" applyBorder="1" applyAlignment="1" applyProtection="1">
      <alignment horizontal="right" vertical="center"/>
      <protection/>
    </xf>
    <xf numFmtId="183" fontId="5" fillId="24" borderId="16" xfId="0" applyNumberFormat="1" applyFont="1" applyFill="1" applyBorder="1" applyAlignment="1" applyProtection="1">
      <alignment vertical="center"/>
      <protection/>
    </xf>
    <xf numFmtId="183" fontId="5" fillId="24" borderId="24" xfId="0" applyNumberFormat="1" applyFont="1" applyFill="1" applyBorder="1" applyAlignment="1" applyProtection="1">
      <alignment horizontal="right" vertical="center"/>
      <protection/>
    </xf>
    <xf numFmtId="0" fontId="5" fillId="0" borderId="17" xfId="0" applyFont="1" applyFill="1" applyBorder="1" applyAlignment="1">
      <alignment vertical="center"/>
    </xf>
    <xf numFmtId="183" fontId="5" fillId="24" borderId="17" xfId="0" applyNumberFormat="1" applyFont="1" applyFill="1" applyBorder="1" applyAlignment="1" applyProtection="1">
      <alignment horizontal="right" vertical="center"/>
      <protection/>
    </xf>
    <xf numFmtId="183" fontId="5" fillId="24" borderId="18" xfId="0" applyNumberFormat="1" applyFont="1" applyFill="1" applyBorder="1" applyAlignment="1" applyProtection="1">
      <alignment vertical="center"/>
      <protection/>
    </xf>
    <xf numFmtId="183" fontId="5" fillId="24" borderId="19" xfId="0" applyNumberFormat="1" applyFont="1" applyFill="1" applyBorder="1" applyAlignment="1" applyProtection="1">
      <alignment horizontal="right" vertical="center"/>
      <protection/>
    </xf>
    <xf numFmtId="183" fontId="5" fillId="24" borderId="10" xfId="0" applyNumberFormat="1" applyFont="1" applyFill="1" applyBorder="1" applyAlignment="1" applyProtection="1">
      <alignment horizontal="center" vertical="center"/>
      <protection/>
    </xf>
    <xf numFmtId="183" fontId="5" fillId="0" borderId="17" xfId="0" applyNumberFormat="1" applyFont="1" applyFill="1" applyBorder="1" applyAlignment="1" applyProtection="1">
      <alignment horizontal="right" vertical="center"/>
      <protection/>
    </xf>
    <xf numFmtId="183" fontId="5" fillId="0" borderId="10" xfId="0" applyNumberFormat="1" applyFont="1" applyFill="1" applyBorder="1" applyAlignment="1" applyProtection="1">
      <alignment horizontal="center" vertical="center"/>
      <protection/>
    </xf>
    <xf numFmtId="183" fontId="5" fillId="0" borderId="25" xfId="0" applyNumberFormat="1" applyFont="1" applyFill="1" applyBorder="1" applyAlignment="1" applyProtection="1">
      <alignment horizontal="center" vertical="center"/>
      <protection/>
    </xf>
    <xf numFmtId="183" fontId="5" fillId="0" borderId="13" xfId="0" applyNumberFormat="1" applyFont="1" applyFill="1" applyBorder="1" applyAlignment="1" applyProtection="1">
      <alignment vertical="center"/>
      <protection/>
    </xf>
    <xf numFmtId="183" fontId="5" fillId="0" borderId="18" xfId="0" applyNumberFormat="1" applyFont="1" applyFill="1" applyBorder="1" applyAlignment="1" applyProtection="1">
      <alignment vertical="center"/>
      <protection/>
    </xf>
    <xf numFmtId="183" fontId="5" fillId="0" borderId="19" xfId="0" applyNumberFormat="1" applyFont="1" applyFill="1" applyBorder="1" applyAlignment="1" applyProtection="1">
      <alignment horizontal="right" vertical="center"/>
      <protection/>
    </xf>
    <xf numFmtId="183" fontId="5" fillId="0" borderId="20" xfId="0" applyNumberFormat="1" applyFont="1" applyFill="1" applyBorder="1" applyAlignment="1" applyProtection="1">
      <alignment vertical="center"/>
      <protection/>
    </xf>
    <xf numFmtId="183" fontId="5" fillId="0" borderId="26" xfId="0" applyNumberFormat="1" applyFont="1" applyFill="1" applyBorder="1" applyAlignment="1" applyProtection="1">
      <alignment horizontal="right" vertical="center"/>
      <protection/>
    </xf>
    <xf numFmtId="183" fontId="5" fillId="0" borderId="27" xfId="0" applyNumberFormat="1" applyFont="1" applyFill="1" applyBorder="1" applyAlignment="1" applyProtection="1">
      <alignment horizontal="center" vertical="center"/>
      <protection/>
    </xf>
    <xf numFmtId="183" fontId="5" fillId="0" borderId="10" xfId="0" applyNumberFormat="1" applyFont="1" applyFill="1" applyBorder="1" applyAlignment="1" applyProtection="1">
      <alignment vertical="center"/>
      <protection/>
    </xf>
    <xf numFmtId="183" fontId="0" fillId="0" borderId="10" xfId="0" applyNumberFormat="1" applyFont="1" applyFill="1" applyBorder="1" applyAlignment="1" applyProtection="1">
      <alignment horizontal="right" vertical="center"/>
      <protection/>
    </xf>
    <xf numFmtId="183" fontId="5" fillId="0" borderId="14" xfId="0" applyNumberFormat="1" applyFont="1" applyFill="1" applyBorder="1" applyAlignment="1" applyProtection="1">
      <alignment horizontal="right" vertical="center"/>
      <protection/>
    </xf>
    <xf numFmtId="183" fontId="5" fillId="0" borderId="27" xfId="0" applyNumberFormat="1" applyFont="1" applyFill="1" applyBorder="1" applyAlignment="1" applyProtection="1">
      <alignment horizontal="right" vertical="center"/>
      <protection/>
    </xf>
    <xf numFmtId="183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22" xfId="0" applyNumberFormat="1" applyFont="1" applyFill="1" applyBorder="1" applyAlignment="1" applyProtection="1">
      <alignment vertical="center"/>
      <protection/>
    </xf>
    <xf numFmtId="185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106" applyFont="1" applyFill="1">
      <alignment vertical="center"/>
      <protection/>
    </xf>
    <xf numFmtId="0" fontId="7" fillId="0" borderId="0" xfId="106" applyFont="1" applyFill="1">
      <alignment vertical="center"/>
      <protection/>
    </xf>
    <xf numFmtId="0" fontId="0" fillId="0" borderId="0" xfId="106" applyFont="1">
      <alignment vertical="center"/>
      <protection/>
    </xf>
    <xf numFmtId="0" fontId="0" fillId="0" borderId="0" xfId="106">
      <alignment vertical="center"/>
      <protection/>
    </xf>
    <xf numFmtId="0" fontId="3" fillId="0" borderId="0" xfId="106" applyFont="1">
      <alignment vertical="center"/>
      <protection/>
    </xf>
    <xf numFmtId="0" fontId="0" fillId="0" borderId="0" xfId="106" applyFont="1" applyBorder="1" applyAlignment="1">
      <alignment horizontal="center" vertical="center"/>
      <protection/>
    </xf>
    <xf numFmtId="0" fontId="9" fillId="0" borderId="10" xfId="106" applyFont="1" applyBorder="1" applyAlignment="1">
      <alignment horizontal="center" vertical="center"/>
      <protection/>
    </xf>
    <xf numFmtId="0" fontId="9" fillId="0" borderId="11" xfId="106" applyFont="1" applyBorder="1" applyAlignment="1">
      <alignment horizontal="center" vertical="center"/>
      <protection/>
    </xf>
    <xf numFmtId="0" fontId="9" fillId="0" borderId="11" xfId="106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vertical="center"/>
    </xf>
    <xf numFmtId="186" fontId="0" fillId="0" borderId="10" xfId="0" applyNumberFormat="1" applyFont="1" applyBorder="1" applyAlignment="1">
      <alignment horizontal="right" vertical="center"/>
    </xf>
    <xf numFmtId="186" fontId="0" fillId="0" borderId="10" xfId="0" applyNumberFormat="1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186" fontId="0" fillId="0" borderId="10" xfId="0" applyNumberFormat="1" applyFont="1" applyFill="1" applyBorder="1" applyAlignment="1">
      <alignment horizontal="right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186" fontId="9" fillId="0" borderId="10" xfId="106" applyNumberFormat="1" applyFont="1" applyBorder="1" applyAlignment="1">
      <alignment horizontal="center" vertical="center"/>
      <protection/>
    </xf>
    <xf numFmtId="186" fontId="9" fillId="0" borderId="11" xfId="106" applyNumberFormat="1" applyFont="1" applyBorder="1" applyAlignment="1">
      <alignment horizontal="center" vertical="center"/>
      <protection/>
    </xf>
    <xf numFmtId="186" fontId="0" fillId="0" borderId="11" xfId="0" applyNumberFormat="1" applyFont="1" applyFill="1" applyBorder="1" applyAlignment="1">
      <alignment horizontal="right" vertical="center"/>
    </xf>
    <xf numFmtId="186" fontId="0" fillId="0" borderId="27" xfId="0" applyNumberFormat="1" applyFont="1" applyFill="1" applyBorder="1" applyAlignment="1">
      <alignment horizontal="center" vertical="center"/>
    </xf>
    <xf numFmtId="0" fontId="0" fillId="0" borderId="10" xfId="106" applyBorder="1">
      <alignment vertical="center"/>
      <protection/>
    </xf>
    <xf numFmtId="0" fontId="0" fillId="0" borderId="0" xfId="106" applyBorder="1">
      <alignment vertical="center"/>
      <protection/>
    </xf>
    <xf numFmtId="187" fontId="3" fillId="0" borderId="0" xfId="0" applyNumberFormat="1" applyFont="1" applyAlignment="1">
      <alignment/>
    </xf>
    <xf numFmtId="0" fontId="9" fillId="0" borderId="0" xfId="106" applyFont="1">
      <alignment vertical="center"/>
      <protection/>
    </xf>
    <xf numFmtId="0" fontId="9" fillId="0" borderId="10" xfId="0" applyFont="1" applyBorder="1" applyAlignment="1">
      <alignment vertical="center"/>
    </xf>
    <xf numFmtId="186" fontId="0" fillId="0" borderId="10" xfId="106" applyNumberFormat="1" applyFont="1" applyBorder="1" applyAlignment="1">
      <alignment horizontal="right" vertical="center"/>
      <protection/>
    </xf>
    <xf numFmtId="0" fontId="0" fillId="0" borderId="10" xfId="0" applyBorder="1" applyAlignment="1">
      <alignment vertical="center"/>
    </xf>
    <xf numFmtId="186" fontId="0" fillId="0" borderId="10" xfId="106" applyNumberFormat="1" applyFont="1" applyFill="1" applyBorder="1" applyAlignment="1">
      <alignment horizontal="right" vertical="center"/>
      <protection/>
    </xf>
    <xf numFmtId="186" fontId="0" fillId="0" borderId="10" xfId="106" applyNumberFormat="1" applyFont="1" applyFill="1" applyBorder="1" applyAlignment="1">
      <alignment horizontal="center" vertical="center"/>
      <protection/>
    </xf>
    <xf numFmtId="186" fontId="0" fillId="0" borderId="10" xfId="106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186" fontId="0" fillId="0" borderId="11" xfId="106" applyNumberFormat="1" applyFont="1" applyBorder="1" applyAlignment="1">
      <alignment horizontal="right" vertical="center"/>
      <protection/>
    </xf>
    <xf numFmtId="186" fontId="0" fillId="0" borderId="11" xfId="106" applyNumberFormat="1" applyFont="1" applyBorder="1" applyAlignment="1">
      <alignment horizontal="center" vertical="center"/>
      <protection/>
    </xf>
    <xf numFmtId="186" fontId="0" fillId="0" borderId="27" xfId="106" applyNumberFormat="1" applyFont="1" applyBorder="1" applyAlignment="1">
      <alignment horizontal="right" vertical="center"/>
      <protection/>
    </xf>
    <xf numFmtId="186" fontId="0" fillId="0" borderId="28" xfId="106" applyNumberFormat="1" applyFont="1" applyBorder="1" applyAlignment="1">
      <alignment horizontal="right" vertical="center"/>
      <protection/>
    </xf>
    <xf numFmtId="186" fontId="0" fillId="0" borderId="29" xfId="106" applyNumberFormat="1" applyFont="1" applyBorder="1" applyAlignment="1">
      <alignment horizontal="right" vertical="center"/>
      <protection/>
    </xf>
    <xf numFmtId="186" fontId="0" fillId="0" borderId="29" xfId="106" applyNumberFormat="1" applyFont="1" applyBorder="1" applyAlignment="1">
      <alignment horizontal="center" vertical="center"/>
      <protection/>
    </xf>
    <xf numFmtId="188" fontId="0" fillId="0" borderId="27" xfId="106" applyNumberFormat="1" applyFont="1" applyBorder="1" applyAlignment="1">
      <alignment horizontal="center" vertical="center"/>
      <protection/>
    </xf>
    <xf numFmtId="188" fontId="0" fillId="0" borderId="10" xfId="106" applyNumberFormat="1" applyFont="1" applyBorder="1" applyAlignment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83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83" fontId="9" fillId="0" borderId="10" xfId="0" applyNumberFormat="1" applyFont="1" applyFill="1" applyBorder="1" applyAlignment="1">
      <alignment horizontal="right" vertical="center" wrapText="1"/>
    </xf>
    <xf numFmtId="183" fontId="9" fillId="0" borderId="10" xfId="0" applyNumberFormat="1" applyFont="1" applyFill="1" applyBorder="1" applyAlignment="1">
      <alignment horizontal="right" vertical="center"/>
    </xf>
    <xf numFmtId="183" fontId="0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 applyProtection="1">
      <alignment vertical="center"/>
      <protection/>
    </xf>
    <xf numFmtId="183" fontId="12" fillId="0" borderId="10" xfId="0" applyNumberFormat="1" applyFont="1" applyFill="1" applyBorder="1" applyAlignment="1">
      <alignment horizontal="right" vertical="center"/>
    </xf>
    <xf numFmtId="183" fontId="2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10" xfId="0" applyFont="1" applyFill="1" applyBorder="1" applyAlignment="1">
      <alignment vertical="center"/>
    </xf>
    <xf numFmtId="18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3" fillId="0" borderId="10" xfId="0" applyNumberFormat="1" applyFont="1" applyFill="1" applyBorder="1" applyAlignment="1" applyProtection="1">
      <alignment horizontal="center" vertical="center"/>
      <protection/>
    </xf>
    <xf numFmtId="183" fontId="12" fillId="0" borderId="11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 applyProtection="1">
      <alignment vertical="center"/>
      <protection/>
    </xf>
    <xf numFmtId="183" fontId="12" fillId="0" borderId="27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/>
    </xf>
    <xf numFmtId="183" fontId="12" fillId="0" borderId="28" xfId="0" applyNumberFormat="1" applyFont="1" applyFill="1" applyBorder="1" applyAlignment="1">
      <alignment horizontal="right" vertical="center"/>
    </xf>
    <xf numFmtId="183" fontId="12" fillId="0" borderId="29" xfId="0" applyNumberFormat="1" applyFont="1" applyFill="1" applyBorder="1" applyAlignment="1">
      <alignment horizontal="right" vertical="center"/>
    </xf>
    <xf numFmtId="0" fontId="2" fillId="0" borderId="29" xfId="0" applyNumberFormat="1" applyFont="1" applyFill="1" applyBorder="1" applyAlignment="1" applyProtection="1">
      <alignment horizontal="left" vertical="center"/>
      <protection/>
    </xf>
    <xf numFmtId="0" fontId="12" fillId="0" borderId="11" xfId="0" applyFont="1" applyFill="1" applyBorder="1" applyAlignment="1">
      <alignment horizontal="left" vertical="center"/>
    </xf>
    <xf numFmtId="183" fontId="2" fillId="0" borderId="29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0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left" vertical="center" wrapText="1"/>
    </xf>
    <xf numFmtId="183" fontId="0" fillId="0" borderId="22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83" fontId="0" fillId="0" borderId="0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 applyProtection="1">
      <alignment vertical="center"/>
      <protection/>
    </xf>
    <xf numFmtId="187" fontId="12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 applyProtection="1">
      <alignment horizontal="left" vertical="center" indent="1"/>
      <protection/>
    </xf>
    <xf numFmtId="18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105" applyFont="1" applyFill="1" applyAlignment="1">
      <alignment vertical="center"/>
      <protection/>
    </xf>
    <xf numFmtId="0" fontId="0" fillId="0" borderId="0" xfId="0" applyNumberFormat="1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NumberFormat="1" applyFont="1" applyFill="1" applyAlignment="1">
      <alignment vertical="center" wrapText="1"/>
    </xf>
    <xf numFmtId="0" fontId="0" fillId="0" borderId="0" xfId="105" applyFont="1" applyFill="1" applyAlignment="1">
      <alignment horizontal="right" vertical="center"/>
      <protection/>
    </xf>
    <xf numFmtId="0" fontId="0" fillId="0" borderId="0" xfId="105" applyNumberFormat="1" applyFont="1" applyFill="1" applyAlignment="1">
      <alignment vertical="center" wrapText="1"/>
      <protection/>
    </xf>
    <xf numFmtId="0" fontId="0" fillId="0" borderId="0" xfId="105" applyFont="1" applyFill="1" applyAlignment="1">
      <alignment horizontal="center" vertical="center"/>
      <protection/>
    </xf>
    <xf numFmtId="0" fontId="10" fillId="0" borderId="0" xfId="105" applyNumberFormat="1" applyFont="1" applyFill="1" applyAlignment="1">
      <alignment horizontal="center" vertical="center" wrapText="1"/>
      <protection/>
    </xf>
    <xf numFmtId="0" fontId="10" fillId="0" borderId="0" xfId="105" applyFont="1" applyFill="1" applyAlignment="1">
      <alignment horizontal="center" vertical="center"/>
      <protection/>
    </xf>
    <xf numFmtId="0" fontId="10" fillId="0" borderId="0" xfId="105" applyFont="1" applyFill="1" applyAlignment="1">
      <alignment horizontal="right" vertical="center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30" xfId="0" applyNumberFormat="1" applyFont="1" applyFill="1" applyBorder="1" applyAlignment="1" applyProtection="1">
      <alignment horizontal="left" vertical="center" wrapText="1"/>
      <protection/>
    </xf>
    <xf numFmtId="3" fontId="2" fillId="0" borderId="30" xfId="0" applyNumberFormat="1" applyFont="1" applyFill="1" applyBorder="1" applyAlignment="1" applyProtection="1">
      <alignment horizontal="right" vertical="center" wrapText="1"/>
      <protection/>
    </xf>
    <xf numFmtId="0" fontId="14" fillId="0" borderId="29" xfId="0" applyNumberFormat="1" applyFont="1" applyFill="1" applyBorder="1" applyAlignment="1" applyProtection="1">
      <alignment horizontal="left" vertical="center" wrapText="1"/>
      <protection/>
    </xf>
    <xf numFmtId="3" fontId="2" fillId="0" borderId="29" xfId="0" applyNumberFormat="1" applyFont="1" applyFill="1" applyBorder="1" applyAlignment="1" applyProtection="1">
      <alignment horizontal="right" vertic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3" fontId="2" fillId="0" borderId="27" xfId="0" applyNumberFormat="1" applyFont="1" applyFill="1" applyBorder="1" applyAlignment="1" applyProtection="1">
      <alignment horizontal="right" vertical="center" wrapText="1"/>
      <protection/>
    </xf>
    <xf numFmtId="3" fontId="2" fillId="0" borderId="28" xfId="0" applyNumberFormat="1" applyFont="1" applyFill="1" applyBorder="1" applyAlignment="1" applyProtection="1">
      <alignment horizontal="right" vertical="center" wrapText="1"/>
      <protection/>
    </xf>
    <xf numFmtId="0" fontId="14" fillId="0" borderId="30" xfId="0" applyNumberFormat="1" applyFont="1" applyFill="1" applyBorder="1" applyAlignment="1" applyProtection="1">
      <alignment horizontal="left" vertical="center" wrapText="1"/>
      <protection/>
    </xf>
    <xf numFmtId="3" fontId="2" fillId="0" borderId="31" xfId="0" applyNumberFormat="1" applyFont="1" applyFill="1" applyBorder="1" applyAlignment="1" applyProtection="1">
      <alignment horizontal="right" vertical="center" wrapText="1"/>
      <protection/>
    </xf>
    <xf numFmtId="3" fontId="2" fillId="0" borderId="32" xfId="0" applyNumberFormat="1" applyFont="1" applyFill="1" applyBorder="1" applyAlignment="1" applyProtection="1">
      <alignment horizontal="right" vertical="center" wrapText="1"/>
      <protection/>
    </xf>
    <xf numFmtId="187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Border="1" applyAlignment="1">
      <alignment horizontal="right" vertical="center"/>
    </xf>
    <xf numFmtId="187" fontId="9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187" fontId="12" fillId="0" borderId="10" xfId="0" applyNumberFormat="1" applyFont="1" applyFill="1" applyBorder="1" applyAlignment="1">
      <alignment vertical="center"/>
    </xf>
    <xf numFmtId="1" fontId="13" fillId="0" borderId="10" xfId="0" applyNumberFormat="1" applyFont="1" applyFill="1" applyBorder="1" applyAlignment="1" applyProtection="1">
      <alignment vertical="center"/>
      <protection locked="0"/>
    </xf>
    <xf numFmtId="1" fontId="12" fillId="0" borderId="10" xfId="0" applyNumberFormat="1" applyFont="1" applyFill="1" applyBorder="1" applyAlignment="1" applyProtection="1">
      <alignment horizontal="left" vertical="center"/>
      <protection locked="0"/>
    </xf>
    <xf numFmtId="1" fontId="12" fillId="0" borderId="10" xfId="0" applyNumberFormat="1" applyFont="1" applyFill="1" applyBorder="1" applyAlignment="1" applyProtection="1">
      <alignment vertical="center"/>
      <protection locked="0"/>
    </xf>
    <xf numFmtId="0" fontId="12" fillId="0" borderId="10" xfId="0" applyNumberFormat="1" applyFont="1" applyFill="1" applyBorder="1" applyAlignment="1" applyProtection="1">
      <alignment vertical="center"/>
      <protection locked="0"/>
    </xf>
    <xf numFmtId="187" fontId="12" fillId="0" borderId="10" xfId="0" applyNumberFormat="1" applyFont="1" applyBorder="1" applyAlignment="1">
      <alignment vertical="center"/>
    </xf>
    <xf numFmtId="187" fontId="12" fillId="0" borderId="11" xfId="0" applyNumberFormat="1" applyFont="1" applyFill="1" applyBorder="1" applyAlignment="1">
      <alignment vertical="center"/>
    </xf>
    <xf numFmtId="187" fontId="12" fillId="0" borderId="27" xfId="0" applyNumberFormat="1" applyFont="1" applyFill="1" applyBorder="1" applyAlignment="1">
      <alignment vertical="center"/>
    </xf>
    <xf numFmtId="3" fontId="12" fillId="0" borderId="29" xfId="0" applyNumberFormat="1" applyFont="1" applyFill="1" applyBorder="1" applyAlignment="1" applyProtection="1">
      <alignment vertical="center"/>
      <protection/>
    </xf>
    <xf numFmtId="187" fontId="12" fillId="0" borderId="29" xfId="0" applyNumberFormat="1" applyFont="1" applyFill="1" applyBorder="1" applyAlignment="1">
      <alignment vertical="center"/>
    </xf>
    <xf numFmtId="1" fontId="12" fillId="0" borderId="11" xfId="0" applyNumberFormat="1" applyFont="1" applyFill="1" applyBorder="1" applyAlignment="1" applyProtection="1">
      <alignment horizontal="left" vertical="center"/>
      <protection locked="0"/>
    </xf>
    <xf numFmtId="1" fontId="12" fillId="0" borderId="27" xfId="0" applyNumberFormat="1" applyFont="1" applyFill="1" applyBorder="1" applyAlignment="1" applyProtection="1">
      <alignment horizontal="left" vertical="center"/>
      <protection locked="0"/>
    </xf>
    <xf numFmtId="1" fontId="12" fillId="0" borderId="29" xfId="0" applyNumberFormat="1" applyFont="1" applyFill="1" applyBorder="1" applyAlignment="1" applyProtection="1">
      <alignment horizontal="left" vertical="center"/>
      <protection locked="0"/>
    </xf>
    <xf numFmtId="0" fontId="12" fillId="0" borderId="10" xfId="0" applyFont="1" applyBorder="1" applyAlignment="1">
      <alignment vertical="center"/>
    </xf>
    <xf numFmtId="0" fontId="0" fillId="24" borderId="0" xfId="104" applyFill="1">
      <alignment vertical="center"/>
      <protection/>
    </xf>
    <xf numFmtId="0" fontId="0" fillId="24" borderId="0" xfId="104" applyFill="1" applyAlignment="1">
      <alignment horizontal="left" vertical="center"/>
      <protection/>
    </xf>
    <xf numFmtId="0" fontId="0" fillId="0" borderId="0" xfId="104">
      <alignment vertical="center"/>
      <protection/>
    </xf>
    <xf numFmtId="0" fontId="3" fillId="24" borderId="0" xfId="104" applyFont="1" applyFill="1">
      <alignment vertical="center"/>
      <protection/>
    </xf>
    <xf numFmtId="0" fontId="0" fillId="24" borderId="10" xfId="104" applyFill="1" applyBorder="1" applyAlignment="1">
      <alignment horizontal="center" vertical="center"/>
      <protection/>
    </xf>
    <xf numFmtId="0" fontId="9" fillId="24" borderId="10" xfId="104" applyFont="1" applyFill="1" applyBorder="1" applyAlignment="1">
      <alignment horizontal="left" vertical="center"/>
      <protection/>
    </xf>
    <xf numFmtId="0" fontId="0" fillId="24" borderId="10" xfId="104" applyFill="1" applyBorder="1" applyAlignment="1">
      <alignment horizontal="left" vertical="center" indent="1"/>
      <protection/>
    </xf>
    <xf numFmtId="0" fontId="0" fillId="24" borderId="10" xfId="104" applyFill="1" applyBorder="1" applyAlignment="1">
      <alignment horizontal="left" vertical="center"/>
      <protection/>
    </xf>
    <xf numFmtId="0" fontId="9" fillId="24" borderId="10" xfId="104" applyFont="1" applyFill="1" applyBorder="1" applyAlignment="1">
      <alignment horizontal="left" vertical="center" indent="1"/>
      <protection/>
    </xf>
    <xf numFmtId="0" fontId="12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horizontal="right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right" vertical="center"/>
    </xf>
    <xf numFmtId="186" fontId="12" fillId="0" borderId="10" xfId="0" applyNumberFormat="1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>
      <alignment/>
    </xf>
    <xf numFmtId="190" fontId="12" fillId="0" borderId="10" xfId="0" applyNumberFormat="1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>
      <alignment vertical="center" wrapText="1"/>
    </xf>
    <xf numFmtId="0" fontId="12" fillId="0" borderId="10" xfId="0" applyNumberFormat="1" applyFont="1" applyFill="1" applyBorder="1" applyAlignment="1" applyProtection="1">
      <alignment/>
      <protection/>
    </xf>
    <xf numFmtId="18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88" fontId="0" fillId="0" borderId="0" xfId="0" applyNumberFormat="1" applyFill="1" applyAlignment="1">
      <alignment horizontal="center" vertical="center"/>
    </xf>
    <xf numFmtId="188" fontId="9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90" fontId="0" fillId="0" borderId="10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1" xfId="0" applyNumberFormat="1" applyFont="1" applyFill="1" applyBorder="1" applyAlignment="1" applyProtection="1">
      <alignment horizontal="left" vertical="center"/>
      <protection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3" fontId="14" fillId="0" borderId="11" xfId="0" applyNumberFormat="1" applyFont="1" applyFill="1" applyBorder="1" applyAlignment="1" applyProtection="1">
      <alignment horizontal="left" vertical="center"/>
      <protection/>
    </xf>
    <xf numFmtId="3" fontId="14" fillId="0" borderId="10" xfId="0" applyNumberFormat="1" applyFont="1" applyFill="1" applyBorder="1" applyAlignment="1" applyProtection="1">
      <alignment horizontal="left" vertical="center"/>
      <protection/>
    </xf>
    <xf numFmtId="3" fontId="2" fillId="0" borderId="10" xfId="0" applyNumberFormat="1" applyFont="1" applyFill="1" applyBorder="1" applyAlignment="1" applyProtection="1">
      <alignment horizontal="left" vertical="center"/>
      <protection/>
    </xf>
    <xf numFmtId="0" fontId="16" fillId="0" borderId="10" xfId="0" applyNumberFormat="1" applyFont="1" applyFill="1" applyBorder="1" applyAlignment="1" applyProtection="1">
      <alignment horizontal="left" vertical="center"/>
      <protection/>
    </xf>
    <xf numFmtId="3" fontId="16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191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49" fontId="12" fillId="24" borderId="0" xfId="0" applyNumberFormat="1" applyFont="1" applyFill="1" applyBorder="1" applyAlignment="1" applyProtection="1">
      <alignment vertical="center"/>
      <protection/>
    </xf>
    <xf numFmtId="0" fontId="12" fillId="24" borderId="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24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8" fillId="24" borderId="0" xfId="0" applyNumberFormat="1" applyFont="1" applyFill="1" applyBorder="1" applyAlignment="1" applyProtection="1">
      <alignment horizontal="center"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Font="1" applyFill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/>
    </xf>
    <xf numFmtId="0" fontId="13" fillId="0" borderId="0" xfId="0" applyNumberFormat="1" applyFont="1" applyFill="1" applyAlignment="1">
      <alignment horizontal="center" vertical="center"/>
    </xf>
    <xf numFmtId="0" fontId="15" fillId="24" borderId="0" xfId="104" applyFont="1" applyFill="1" applyAlignment="1">
      <alignment horizontal="center" vertical="center"/>
      <protection/>
    </xf>
    <xf numFmtId="0" fontId="0" fillId="24" borderId="0" xfId="104" applyFill="1" applyAlignment="1">
      <alignment horizontal="right" vertical="center"/>
      <protection/>
    </xf>
    <xf numFmtId="0" fontId="11" fillId="0" borderId="27" xfId="0" applyFont="1" applyFill="1" applyBorder="1" applyAlignment="1">
      <alignment horizontal="distributed" vertical="center"/>
    </xf>
    <xf numFmtId="0" fontId="11" fillId="0" borderId="33" xfId="0" applyFont="1" applyFill="1" applyBorder="1" applyAlignment="1">
      <alignment horizontal="distributed" vertical="center"/>
    </xf>
    <xf numFmtId="0" fontId="11" fillId="0" borderId="28" xfId="0" applyFont="1" applyFill="1" applyBorder="1" applyAlignment="1">
      <alignment horizontal="distributed" vertical="center"/>
    </xf>
    <xf numFmtId="0" fontId="10" fillId="0" borderId="0" xfId="105" applyNumberFormat="1" applyFont="1" applyFill="1" applyAlignment="1">
      <alignment horizontal="center" vertical="center" wrapText="1"/>
      <protection/>
    </xf>
    <xf numFmtId="0" fontId="10" fillId="0" borderId="0" xfId="105" applyFont="1" applyFill="1" applyAlignment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1" fillId="0" borderId="10" xfId="0" applyFont="1" applyFill="1" applyBorder="1" applyAlignment="1">
      <alignment horizontal="distributed" vertical="center"/>
    </xf>
    <xf numFmtId="183" fontId="10" fillId="0" borderId="0" xfId="0" applyNumberFormat="1" applyFont="1" applyFill="1" applyAlignment="1">
      <alignment horizontal="right" vertical="center"/>
    </xf>
    <xf numFmtId="183" fontId="11" fillId="0" borderId="10" xfId="0" applyNumberFormat="1" applyFont="1" applyFill="1" applyBorder="1" applyAlignment="1">
      <alignment horizontal="right" vertical="center"/>
    </xf>
    <xf numFmtId="0" fontId="8" fillId="0" borderId="0" xfId="106" applyFont="1" applyAlignment="1">
      <alignment horizontal="center" vertical="center"/>
      <protection/>
    </xf>
    <xf numFmtId="0" fontId="9" fillId="0" borderId="27" xfId="106" applyFont="1" applyBorder="1" applyAlignment="1">
      <alignment horizontal="center" vertical="center"/>
      <protection/>
    </xf>
    <xf numFmtId="0" fontId="9" fillId="0" borderId="33" xfId="106" applyFont="1" applyBorder="1" applyAlignment="1">
      <alignment horizontal="center" vertical="center"/>
      <protection/>
    </xf>
    <xf numFmtId="0" fontId="9" fillId="0" borderId="28" xfId="106" applyFont="1" applyBorder="1" applyAlignment="1">
      <alignment horizontal="center" vertical="center"/>
      <protection/>
    </xf>
    <xf numFmtId="0" fontId="9" fillId="0" borderId="10" xfId="106" applyFont="1" applyBorder="1" applyAlignment="1">
      <alignment horizontal="center" vertical="center"/>
      <protection/>
    </xf>
    <xf numFmtId="0" fontId="4" fillId="24" borderId="0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9" fillId="0" borderId="0" xfId="92" applyFont="1" applyFill="1" applyAlignment="1">
      <alignment vertical="center"/>
      <protection/>
    </xf>
    <xf numFmtId="0" fontId="0" fillId="0" borderId="0" xfId="92" applyFill="1">
      <alignment/>
      <protection/>
    </xf>
    <xf numFmtId="0" fontId="8" fillId="0" borderId="0" xfId="92" applyFont="1" applyFill="1" applyAlignment="1">
      <alignment horizontal="center" vertical="center"/>
      <protection/>
    </xf>
    <xf numFmtId="0" fontId="41" fillId="0" borderId="0" xfId="92" applyFont="1" applyFill="1">
      <alignment/>
      <protection/>
    </xf>
    <xf numFmtId="187" fontId="0" fillId="0" borderId="0" xfId="85" applyNumberFormat="1" applyFont="1" applyFill="1" applyAlignment="1">
      <alignment horizontal="right" wrapText="1"/>
      <protection/>
    </xf>
    <xf numFmtId="0" fontId="11" fillId="0" borderId="10" xfId="92" applyFont="1" applyFill="1" applyBorder="1" applyAlignment="1">
      <alignment horizontal="center" vertical="center"/>
      <protection/>
    </xf>
    <xf numFmtId="0" fontId="11" fillId="0" borderId="10" xfId="92" applyNumberFormat="1" applyFont="1" applyFill="1" applyBorder="1" applyAlignment="1" applyProtection="1">
      <alignment horizontal="left" vertical="center"/>
      <protection/>
    </xf>
    <xf numFmtId="1" fontId="9" fillId="0" borderId="10" xfId="92" applyNumberFormat="1" applyFont="1" applyFill="1" applyBorder="1" applyAlignment="1" applyProtection="1">
      <alignment horizontal="right" vertical="center"/>
      <protection/>
    </xf>
    <xf numFmtId="0" fontId="0" fillId="0" borderId="10" xfId="85" applyFont="1" applyFill="1" applyBorder="1" applyAlignment="1">
      <alignment horizontal="left" vertical="center"/>
      <protection/>
    </xf>
    <xf numFmtId="186" fontId="0" fillId="0" borderId="10" xfId="90" applyNumberFormat="1" applyFont="1" applyFill="1" applyBorder="1" applyAlignment="1">
      <alignment horizontal="right" vertical="center" wrapText="1"/>
      <protection/>
    </xf>
    <xf numFmtId="0" fontId="0" fillId="0" borderId="10" xfId="92" applyFont="1" applyFill="1" applyBorder="1" applyAlignment="1">
      <alignment horizontal="right" vertical="center"/>
      <protection/>
    </xf>
    <xf numFmtId="0" fontId="0" fillId="0" borderId="10" xfId="85" applyFill="1" applyBorder="1" applyAlignment="1">
      <alignment horizontal="left" vertical="center"/>
      <protection/>
    </xf>
    <xf numFmtId="0" fontId="0" fillId="0" borderId="10" xfId="92" applyFont="1" applyFill="1" applyBorder="1" applyAlignment="1">
      <alignment horizontal="right" vertical="center" wrapText="1"/>
      <protection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 dec" xfId="69"/>
    <cellStyle name="Normal_APR" xfId="70"/>
    <cellStyle name="Note" xfId="71"/>
    <cellStyle name="Output" xfId="72"/>
    <cellStyle name="RowLevel_0" xfId="73"/>
    <cellStyle name="Title" xfId="74"/>
    <cellStyle name="Total" xfId="75"/>
    <cellStyle name="Warning Text" xfId="76"/>
    <cellStyle name="Percent" xfId="77"/>
    <cellStyle name="百分比 2" xfId="78"/>
    <cellStyle name="标题" xfId="79"/>
    <cellStyle name="标题 1" xfId="80"/>
    <cellStyle name="标题 2" xfId="81"/>
    <cellStyle name="标题 3" xfId="82"/>
    <cellStyle name="标题 4" xfId="83"/>
    <cellStyle name="差" xfId="84"/>
    <cellStyle name="常规 10 4 3" xfId="85"/>
    <cellStyle name="常规 17" xfId="86"/>
    <cellStyle name="常规 17 2" xfId="87"/>
    <cellStyle name="常规 2" xfId="88"/>
    <cellStyle name="常规 2 3" xfId="89"/>
    <cellStyle name="常规 2 4 2" xfId="90"/>
    <cellStyle name="常规 2_预算执行上人大样表（正式国资预算）" xfId="91"/>
    <cellStyle name="常规 26 2 2" xfId="92"/>
    <cellStyle name="常规 27" xfId="93"/>
    <cellStyle name="常规 27 2" xfId="94"/>
    <cellStyle name="常规 3" xfId="95"/>
    <cellStyle name="常规 30" xfId="96"/>
    <cellStyle name="常规 30 2" xfId="97"/>
    <cellStyle name="常规 4" xfId="98"/>
    <cellStyle name="常规 47" xfId="99"/>
    <cellStyle name="常规 47 2" xfId="100"/>
    <cellStyle name="常规 47 2 2" xfId="101"/>
    <cellStyle name="常规 48" xfId="102"/>
    <cellStyle name="常规 48 2" xfId="103"/>
    <cellStyle name="常规_2016年井研县一般公共预算基本支出明细表" xfId="104"/>
    <cellStyle name="常规_表6" xfId="105"/>
    <cellStyle name="常规_国有资本经营预算表样" xfId="106"/>
    <cellStyle name="Hyperlink" xfId="107"/>
    <cellStyle name="好" xfId="108"/>
    <cellStyle name="汇总" xfId="109"/>
    <cellStyle name="Currency" xfId="110"/>
    <cellStyle name="Currency [0]" xfId="111"/>
    <cellStyle name="计算" xfId="112"/>
    <cellStyle name="检查单元格" xfId="113"/>
    <cellStyle name="解释性文本" xfId="114"/>
    <cellStyle name="警告文本" xfId="115"/>
    <cellStyle name="链接单元格" xfId="116"/>
    <cellStyle name="普通_97-917" xfId="117"/>
    <cellStyle name="千分位[0]_laroux" xfId="118"/>
    <cellStyle name="千分位_97-917" xfId="119"/>
    <cellStyle name="千位[0]_ 表八" xfId="120"/>
    <cellStyle name="千位_ 表八" xfId="121"/>
    <cellStyle name="Comma" xfId="122"/>
    <cellStyle name="Comma [0]" xfId="123"/>
    <cellStyle name="强调文字颜色 1" xfId="124"/>
    <cellStyle name="强调文字颜色 2" xfId="125"/>
    <cellStyle name="强调文字颜色 3" xfId="126"/>
    <cellStyle name="强调文字颜色 4" xfId="127"/>
    <cellStyle name="强调文字颜色 5" xfId="128"/>
    <cellStyle name="强调文字颜色 6" xfId="129"/>
    <cellStyle name="适中" xfId="130"/>
    <cellStyle name="输出" xfId="131"/>
    <cellStyle name="输入" xfId="132"/>
    <cellStyle name="未定义" xfId="133"/>
    <cellStyle name="Followed Hyperlink" xfId="134"/>
    <cellStyle name="注释" xfId="1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FF"/>
      <rgbColor rgb="00969696"/>
      <rgbColor rgb="00E0E0E0"/>
      <rgbColor rgb="00000040"/>
      <rgbColor rgb="00C0C0C0"/>
      <rgbColor rgb="00808080"/>
      <rgbColor rgb="00FF0000"/>
      <rgbColor rgb="00ECF20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cde\WINDOWS\!gzq\2001\08&#20915;&#31639;&#36164;&#26009;&#21367;\2001&#24180;&#39044;&#31639;&#22806;&#20915;&#31639;\2001&#24180;&#30465;&#26412;&#32423;&#39044;&#31639;&#22806;&#20915;&#31639;&#65288;&#24635;&#3492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!gzq\2001\04&#39044;&#31639;&#26448;&#26009;&#21367;\2001&#24180;&#35843;&#25972;&#39044;&#31639;\2001&#24180;&#35843;&#25972;&#39044;&#31639;&#65288;06&#26376;&#24180;&#21021;&#39044;&#31639;&#19982;&#30495;&#23454;&#39044;&#31639;&#27604;&#36739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1\05&#39044;&#31639;&#26448;&#26009;&#21367;\2001&#24180;&#39044;&#31639;&#65306;&#22522;&#30784;&#26448;&#26009;&#23553;&#387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三种预算"/>
      <sheetName val="人代会与真实预算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封面 (2)"/>
      <sheetName val="封面 (3)"/>
      <sheetName val="封面 (4)"/>
      <sheetName val="封面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B7" sqref="B7"/>
    </sheetView>
  </sheetViews>
  <sheetFormatPr defaultColWidth="9.00390625" defaultRowHeight="14.25"/>
  <cols>
    <col min="2" max="2" width="59.125" style="0" customWidth="1"/>
    <col min="3" max="3" width="9.125" style="0" hidden="1" customWidth="1"/>
  </cols>
  <sheetData>
    <row r="1" spans="1:3" ht="25.5">
      <c r="A1" s="232" t="s">
        <v>0</v>
      </c>
      <c r="B1" s="232"/>
      <c r="C1" s="232"/>
    </row>
    <row r="2" spans="1:3" ht="14.25">
      <c r="A2" s="226"/>
      <c r="B2" s="227"/>
      <c r="C2" s="226"/>
    </row>
    <row r="3" spans="1:3" ht="24.75" customHeight="1">
      <c r="A3" s="228" t="s">
        <v>1</v>
      </c>
      <c r="B3" s="2" t="s">
        <v>2</v>
      </c>
      <c r="C3" s="228" t="s">
        <v>3</v>
      </c>
    </row>
    <row r="4" spans="1:3" ht="36" customHeight="1">
      <c r="A4" s="228" t="s">
        <v>4</v>
      </c>
      <c r="B4" s="4" t="s">
        <v>5</v>
      </c>
      <c r="C4" s="228">
        <v>1</v>
      </c>
    </row>
    <row r="5" spans="1:3" ht="36" customHeight="1">
      <c r="A5" s="228" t="s">
        <v>6</v>
      </c>
      <c r="B5" s="223" t="s">
        <v>7</v>
      </c>
      <c r="C5" s="228" t="s">
        <v>8</v>
      </c>
    </row>
    <row r="6" spans="1:3" ht="36" customHeight="1">
      <c r="A6" s="228" t="s">
        <v>9</v>
      </c>
      <c r="B6" s="223" t="s">
        <v>1557</v>
      </c>
      <c r="C6" s="228"/>
    </row>
    <row r="7" spans="1:3" ht="36" customHeight="1">
      <c r="A7" s="228" t="s">
        <v>12</v>
      </c>
      <c r="B7" s="223" t="s">
        <v>10</v>
      </c>
      <c r="C7" s="228" t="s">
        <v>11</v>
      </c>
    </row>
    <row r="8" spans="1:3" ht="36" customHeight="1">
      <c r="A8" s="228" t="s">
        <v>15</v>
      </c>
      <c r="B8" s="223" t="s">
        <v>13</v>
      </c>
      <c r="C8" s="228" t="s">
        <v>14</v>
      </c>
    </row>
    <row r="9" spans="1:3" ht="36" customHeight="1">
      <c r="A9" s="228" t="s">
        <v>18</v>
      </c>
      <c r="B9" s="223" t="s">
        <v>16</v>
      </c>
      <c r="C9" s="228" t="s">
        <v>17</v>
      </c>
    </row>
    <row r="10" spans="1:3" ht="36" customHeight="1">
      <c r="A10" s="228" t="s">
        <v>21</v>
      </c>
      <c r="B10" s="223" t="s">
        <v>19</v>
      </c>
      <c r="C10" s="228" t="s">
        <v>20</v>
      </c>
    </row>
    <row r="11" spans="1:3" ht="36" customHeight="1">
      <c r="A11" s="228" t="s">
        <v>24</v>
      </c>
      <c r="B11" s="223" t="s">
        <v>22</v>
      </c>
      <c r="C11" s="228" t="s">
        <v>23</v>
      </c>
    </row>
    <row r="12" spans="1:3" ht="36" customHeight="1">
      <c r="A12" s="228" t="s">
        <v>27</v>
      </c>
      <c r="B12" s="223" t="s">
        <v>25</v>
      </c>
      <c r="C12" s="228" t="s">
        <v>26</v>
      </c>
    </row>
    <row r="13" spans="1:3" ht="36" customHeight="1">
      <c r="A13" s="228" t="s">
        <v>30</v>
      </c>
      <c r="B13" s="223" t="s">
        <v>1569</v>
      </c>
      <c r="C13" s="228"/>
    </row>
    <row r="14" spans="1:3" ht="36" customHeight="1">
      <c r="A14" s="228" t="s">
        <v>33</v>
      </c>
      <c r="B14" s="223" t="s">
        <v>28</v>
      </c>
      <c r="C14" s="228" t="s">
        <v>29</v>
      </c>
    </row>
    <row r="15" spans="1:3" ht="36" customHeight="1">
      <c r="A15" s="228" t="s">
        <v>36</v>
      </c>
      <c r="B15" s="223" t="s">
        <v>1572</v>
      </c>
      <c r="C15" s="228"/>
    </row>
    <row r="16" spans="1:3" ht="36" customHeight="1">
      <c r="A16" s="228" t="s">
        <v>39</v>
      </c>
      <c r="B16" s="223" t="s">
        <v>31</v>
      </c>
      <c r="C16" s="228" t="s">
        <v>32</v>
      </c>
    </row>
    <row r="17" spans="1:3" ht="36" customHeight="1">
      <c r="A17" s="228" t="s">
        <v>42</v>
      </c>
      <c r="B17" s="223" t="s">
        <v>34</v>
      </c>
      <c r="C17" s="228" t="s">
        <v>35</v>
      </c>
    </row>
    <row r="18" spans="1:3" ht="36" customHeight="1">
      <c r="A18" s="228" t="s">
        <v>1570</v>
      </c>
      <c r="B18" s="223" t="s">
        <v>37</v>
      </c>
      <c r="C18" s="228" t="s">
        <v>38</v>
      </c>
    </row>
    <row r="19" spans="1:3" ht="36" customHeight="1">
      <c r="A19" s="228" t="s">
        <v>1571</v>
      </c>
      <c r="B19" s="223" t="s">
        <v>40</v>
      </c>
      <c r="C19" s="228" t="s">
        <v>41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F42"/>
  <sheetViews>
    <sheetView showGridLines="0" showZeros="0" workbookViewId="0" topLeftCell="A1">
      <pane ySplit="5" topLeftCell="BM6" activePane="bottomLeft" state="frozen"/>
      <selection pane="topLeft" activeCell="A1" sqref="A1"/>
      <selection pane="bottomLeft" activeCell="D23" sqref="D23"/>
    </sheetView>
  </sheetViews>
  <sheetFormatPr defaultColWidth="9.00390625" defaultRowHeight="14.25"/>
  <cols>
    <col min="1" max="1" width="46.875" style="101" customWidth="1"/>
    <col min="2" max="2" width="25.375" style="102" customWidth="1"/>
    <col min="3" max="3" width="46.875" style="101" customWidth="1"/>
    <col min="4" max="4" width="25.375" style="102" customWidth="1"/>
    <col min="5" max="6" width="12.75390625" style="101" customWidth="1"/>
    <col min="7" max="16384" width="9.00390625" style="101" customWidth="1"/>
  </cols>
  <sheetData>
    <row r="1" ht="14.25">
      <c r="A1" s="104" t="s">
        <v>1563</v>
      </c>
    </row>
    <row r="2" spans="1:4" ht="18" customHeight="1">
      <c r="A2" s="237" t="s">
        <v>25</v>
      </c>
      <c r="B2" s="237"/>
      <c r="C2" s="237"/>
      <c r="D2" s="237"/>
    </row>
    <row r="3" spans="1:4" ht="18" customHeight="1">
      <c r="A3" s="104"/>
      <c r="D3" s="102" t="s">
        <v>100</v>
      </c>
    </row>
    <row r="4" spans="1:4" ht="19.5" customHeight="1">
      <c r="A4" s="249" t="s">
        <v>1165</v>
      </c>
      <c r="B4" s="249"/>
      <c r="C4" s="249" t="s">
        <v>1166</v>
      </c>
      <c r="D4" s="249"/>
    </row>
    <row r="5" spans="1:4" ht="32.25" customHeight="1">
      <c r="A5" s="105" t="s">
        <v>210</v>
      </c>
      <c r="B5" s="106" t="s">
        <v>46</v>
      </c>
      <c r="C5" s="105" t="s">
        <v>210</v>
      </c>
      <c r="D5" s="106" t="s">
        <v>46</v>
      </c>
    </row>
    <row r="6" spans="1:4" ht="19.5" customHeight="1">
      <c r="A6" s="133" t="s">
        <v>1262</v>
      </c>
      <c r="B6" s="134">
        <v>22186</v>
      </c>
      <c r="C6" s="133" t="s">
        <v>1263</v>
      </c>
      <c r="D6" s="134">
        <v>25663</v>
      </c>
    </row>
    <row r="7" spans="1:4" ht="19.5" customHeight="1">
      <c r="A7" s="133" t="s">
        <v>1169</v>
      </c>
      <c r="B7" s="134">
        <f>SUM(B8,B20)</f>
        <v>11935</v>
      </c>
      <c r="C7" s="133" t="s">
        <v>1170</v>
      </c>
      <c r="D7" s="134">
        <f>D8</f>
        <v>0</v>
      </c>
    </row>
    <row r="8" spans="1:4" ht="19.5" customHeight="1">
      <c r="A8" s="111" t="s">
        <v>1339</v>
      </c>
      <c r="B8" s="134">
        <f>SUM(B9:B19)</f>
        <v>2435</v>
      </c>
      <c r="C8" s="111" t="s">
        <v>1340</v>
      </c>
      <c r="D8" s="134">
        <f>D9</f>
        <v>0</v>
      </c>
    </row>
    <row r="9" spans="1:4" ht="19.5" customHeight="1">
      <c r="A9" s="135" t="s">
        <v>1341</v>
      </c>
      <c r="B9" s="134"/>
      <c r="C9" s="135" t="s">
        <v>1342</v>
      </c>
      <c r="D9" s="134"/>
    </row>
    <row r="10" spans="1:4" ht="19.5" customHeight="1">
      <c r="A10" s="135" t="s">
        <v>1343</v>
      </c>
      <c r="B10" s="134">
        <v>61</v>
      </c>
      <c r="C10" s="111"/>
      <c r="D10" s="134"/>
    </row>
    <row r="11" spans="1:4" ht="19.5" customHeight="1">
      <c r="A11" s="135" t="s">
        <v>1344</v>
      </c>
      <c r="B11" s="134"/>
      <c r="C11" s="111" t="s">
        <v>159</v>
      </c>
      <c r="D11" s="134"/>
    </row>
    <row r="12" spans="1:4" ht="19.5" customHeight="1">
      <c r="A12" s="135" t="s">
        <v>1345</v>
      </c>
      <c r="B12" s="134">
        <v>572</v>
      </c>
      <c r="C12" s="111" t="s">
        <v>1346</v>
      </c>
      <c r="D12" s="134">
        <v>9500</v>
      </c>
    </row>
    <row r="13" spans="1:4" ht="19.5" customHeight="1">
      <c r="A13" s="135" t="s">
        <v>1347</v>
      </c>
      <c r="B13" s="134">
        <v>0</v>
      </c>
      <c r="C13" s="111"/>
      <c r="D13" s="134"/>
    </row>
    <row r="14" spans="1:4" ht="19.5" customHeight="1">
      <c r="A14" s="135" t="s">
        <v>1348</v>
      </c>
      <c r="B14" s="134">
        <v>441</v>
      </c>
      <c r="C14" s="111"/>
      <c r="D14" s="134"/>
    </row>
    <row r="15" spans="1:4" ht="19.5" customHeight="1">
      <c r="A15" s="135" t="s">
        <v>1349</v>
      </c>
      <c r="B15" s="134">
        <v>815</v>
      </c>
      <c r="C15" s="111"/>
      <c r="D15" s="134"/>
    </row>
    <row r="16" spans="1:4" ht="19.5" customHeight="1">
      <c r="A16" s="135" t="s">
        <v>1350</v>
      </c>
      <c r="B16" s="134"/>
      <c r="C16" s="111"/>
      <c r="D16" s="134"/>
    </row>
    <row r="17" spans="1:4" ht="19.5" customHeight="1">
      <c r="A17" s="135" t="s">
        <v>1351</v>
      </c>
      <c r="B17" s="134"/>
      <c r="C17" s="111"/>
      <c r="D17" s="134"/>
    </row>
    <row r="18" spans="1:4" ht="19.5" customHeight="1">
      <c r="A18" s="135" t="s">
        <v>1352</v>
      </c>
      <c r="B18" s="134"/>
      <c r="C18" s="111"/>
      <c r="D18" s="134"/>
    </row>
    <row r="19" spans="1:4" ht="19.5" customHeight="1">
      <c r="A19" s="135" t="s">
        <v>1353</v>
      </c>
      <c r="B19" s="134">
        <v>546</v>
      </c>
      <c r="C19" s="111"/>
      <c r="D19" s="134"/>
    </row>
    <row r="20" spans="1:4" ht="19.5" customHeight="1">
      <c r="A20" s="111" t="s">
        <v>1354</v>
      </c>
      <c r="B20" s="134">
        <v>9500</v>
      </c>
      <c r="C20" s="111"/>
      <c r="D20" s="134"/>
    </row>
    <row r="21" spans="1:4" ht="19.5" customHeight="1">
      <c r="A21" s="133" t="s">
        <v>1355</v>
      </c>
      <c r="B21" s="134">
        <v>1157</v>
      </c>
      <c r="C21" s="111"/>
      <c r="D21" s="134"/>
    </row>
    <row r="22" spans="1:4" ht="19.5" customHeight="1">
      <c r="A22" s="127" t="s">
        <v>216</v>
      </c>
      <c r="B22" s="134">
        <f>SUM(B6:B7,B21)</f>
        <v>35278</v>
      </c>
      <c r="C22" s="127" t="s">
        <v>1119</v>
      </c>
      <c r="D22" s="134">
        <f>SUM(D6:D7,D11,D12)</f>
        <v>35163</v>
      </c>
    </row>
    <row r="23" spans="1:4" ht="19.5" customHeight="1">
      <c r="A23" s="111"/>
      <c r="B23" s="134"/>
      <c r="C23" s="127" t="s">
        <v>1356</v>
      </c>
      <c r="D23" s="134">
        <f>B22-D22</f>
        <v>115</v>
      </c>
    </row>
    <row r="24" ht="19.5" customHeight="1">
      <c r="B24" s="136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spans="2:6" ht="19.5" customHeight="1">
      <c r="B32" s="137"/>
      <c r="C32" s="138"/>
      <c r="D32" s="137"/>
      <c r="E32" s="138"/>
      <c r="F32" s="138"/>
    </row>
    <row r="33" spans="2:6" ht="19.5" customHeight="1">
      <c r="B33" s="137"/>
      <c r="C33" s="138"/>
      <c r="D33" s="137"/>
      <c r="E33" s="138"/>
      <c r="F33" s="138"/>
    </row>
    <row r="34" spans="2:6" ht="19.5" customHeight="1">
      <c r="B34" s="137"/>
      <c r="C34" s="138"/>
      <c r="D34" s="137"/>
      <c r="E34" s="138"/>
      <c r="F34" s="138"/>
    </row>
    <row r="35" spans="2:6" ht="19.5" customHeight="1">
      <c r="B35" s="137"/>
      <c r="C35" s="138"/>
      <c r="D35" s="137"/>
      <c r="E35" s="138"/>
      <c r="F35" s="138"/>
    </row>
    <row r="36" spans="2:6" ht="19.5" customHeight="1">
      <c r="B36" s="137"/>
      <c r="C36" s="138"/>
      <c r="D36" s="137"/>
      <c r="E36" s="138"/>
      <c r="F36" s="138"/>
    </row>
    <row r="37" spans="2:6" ht="19.5" customHeight="1">
      <c r="B37" s="137"/>
      <c r="C37" s="138"/>
      <c r="D37" s="137"/>
      <c r="E37" s="138"/>
      <c r="F37" s="138"/>
    </row>
    <row r="38" spans="2:6" ht="19.5" customHeight="1">
      <c r="B38" s="137"/>
      <c r="C38" s="138"/>
      <c r="D38" s="137"/>
      <c r="E38" s="138"/>
      <c r="F38" s="138"/>
    </row>
    <row r="39" spans="2:6" ht="19.5" customHeight="1">
      <c r="B39" s="137"/>
      <c r="C39" s="138"/>
      <c r="D39" s="137"/>
      <c r="E39" s="138"/>
      <c r="F39" s="138"/>
    </row>
    <row r="40" spans="2:6" ht="19.5" customHeight="1">
      <c r="B40" s="137"/>
      <c r="C40" s="138"/>
      <c r="D40" s="137"/>
      <c r="E40" s="138"/>
      <c r="F40" s="138"/>
    </row>
    <row r="41" spans="2:6" ht="19.5" customHeight="1">
      <c r="B41" s="137"/>
      <c r="C41" s="138"/>
      <c r="D41" s="137"/>
      <c r="E41" s="138"/>
      <c r="F41" s="138"/>
    </row>
    <row r="42" spans="2:6" ht="19.5" customHeight="1">
      <c r="B42" s="137"/>
      <c r="C42" s="138"/>
      <c r="D42" s="137"/>
      <c r="E42" s="138"/>
      <c r="F42" s="138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/>
  <mergeCells count="3">
    <mergeCell ref="A2:D2"/>
    <mergeCell ref="A4:B4"/>
    <mergeCell ref="C4:D4"/>
  </mergeCells>
  <printOptions horizontalCentered="1"/>
  <pageMargins left="0.35" right="0.35" top="0.79" bottom="0.79" header="0.12" footer="0.31"/>
  <pageSetup firstPageNumber="35" useFirstPageNumber="1" horizontalDpi="600" verticalDpi="600" orientation="landscape" paperSize="9" scale="85"/>
  <headerFooter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2" sqref="A2:J2"/>
    </sheetView>
  </sheetViews>
  <sheetFormatPr defaultColWidth="9.125" defaultRowHeight="14.25"/>
  <cols>
    <col min="1" max="1" width="33.50390625" style="1" customWidth="1"/>
    <col min="2" max="7" width="12.625" style="1" hidden="1" customWidth="1"/>
    <col min="8" max="8" width="16.25390625" style="1" customWidth="1"/>
    <col min="9" max="9" width="15.50390625" style="1" customWidth="1"/>
    <col min="10" max="10" width="15.25390625" style="1" customWidth="1"/>
    <col min="11" max="16384" width="9.125" style="1" customWidth="1"/>
  </cols>
  <sheetData>
    <row r="1" ht="14.25">
      <c r="A1" s="1" t="s">
        <v>1564</v>
      </c>
    </row>
    <row r="2" spans="1:10" ht="33.75" customHeight="1">
      <c r="A2" s="235" t="s">
        <v>1533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10" ht="16.5" customHeight="1">
      <c r="A3" s="236" t="s">
        <v>1514</v>
      </c>
      <c r="B3" s="236"/>
      <c r="C3" s="236"/>
      <c r="D3" s="236"/>
      <c r="E3" s="236"/>
      <c r="F3" s="236"/>
      <c r="G3" s="236"/>
      <c r="H3" s="236"/>
      <c r="I3" s="236"/>
      <c r="J3" s="236"/>
    </row>
    <row r="4" spans="1:10" ht="16.5" customHeight="1">
      <c r="A4" s="236" t="s">
        <v>1515</v>
      </c>
      <c r="B4" s="236"/>
      <c r="C4" s="236"/>
      <c r="D4" s="236"/>
      <c r="E4" s="236"/>
      <c r="F4" s="236"/>
      <c r="G4" s="236"/>
      <c r="H4" s="236"/>
      <c r="I4" s="236"/>
      <c r="J4" s="236"/>
    </row>
    <row r="5" spans="1:10" ht="16.5" customHeight="1">
      <c r="A5" s="230" t="s">
        <v>1261</v>
      </c>
      <c r="B5" s="258" t="s">
        <v>1516</v>
      </c>
      <c r="C5" s="230" t="s">
        <v>1517</v>
      </c>
      <c r="D5" s="230"/>
      <c r="E5" s="230"/>
      <c r="F5" s="230"/>
      <c r="G5" s="230"/>
      <c r="H5" s="230" t="s">
        <v>1518</v>
      </c>
      <c r="I5" s="230"/>
      <c r="J5" s="230"/>
    </row>
    <row r="6" spans="1:10" ht="16.5" customHeight="1">
      <c r="A6" s="231"/>
      <c r="B6" s="259"/>
      <c r="C6" s="3" t="s">
        <v>1519</v>
      </c>
      <c r="D6" s="3" t="s">
        <v>1520</v>
      </c>
      <c r="E6" s="3" t="s">
        <v>1521</v>
      </c>
      <c r="F6" s="3" t="s">
        <v>1522</v>
      </c>
      <c r="G6" s="3" t="s">
        <v>1523</v>
      </c>
      <c r="H6" s="3" t="s">
        <v>1519</v>
      </c>
      <c r="I6" s="3" t="s">
        <v>1524</v>
      </c>
      <c r="J6" s="3" t="s">
        <v>1525</v>
      </c>
    </row>
    <row r="7" spans="1:10" ht="16.5" customHeight="1">
      <c r="A7" s="4" t="s">
        <v>1526</v>
      </c>
      <c r="B7" s="5">
        <v>111032</v>
      </c>
      <c r="C7" s="5">
        <v>86721</v>
      </c>
      <c r="D7" s="5">
        <v>28250</v>
      </c>
      <c r="E7" s="5">
        <v>0</v>
      </c>
      <c r="F7" s="5">
        <v>0</v>
      </c>
      <c r="G7" s="5">
        <v>58471</v>
      </c>
      <c r="H7" s="5">
        <v>24311</v>
      </c>
      <c r="I7" s="5">
        <v>800</v>
      </c>
      <c r="J7" s="5">
        <v>23511</v>
      </c>
    </row>
    <row r="8" spans="1:10" ht="16.5" customHeight="1">
      <c r="A8" s="4" t="s">
        <v>1527</v>
      </c>
      <c r="B8" s="5">
        <f>C8+H8</f>
        <v>122936</v>
      </c>
      <c r="C8" s="5">
        <v>98625</v>
      </c>
      <c r="D8" s="6"/>
      <c r="E8" s="6"/>
      <c r="F8" s="6"/>
      <c r="G8" s="7"/>
      <c r="H8" s="5">
        <v>24311</v>
      </c>
      <c r="I8" s="6"/>
      <c r="J8" s="7"/>
    </row>
    <row r="9" spans="1:10" ht="16.5" customHeight="1">
      <c r="A9" s="4" t="s">
        <v>1528</v>
      </c>
      <c r="B9" s="5">
        <f>C9+H9</f>
        <v>43800</v>
      </c>
      <c r="C9" s="5">
        <f>SUM(D9:F9)</f>
        <v>34300</v>
      </c>
      <c r="D9" s="5">
        <v>34300</v>
      </c>
      <c r="E9" s="5">
        <v>0</v>
      </c>
      <c r="F9" s="5">
        <v>0</v>
      </c>
      <c r="G9" s="6"/>
      <c r="H9" s="5">
        <f>I9</f>
        <v>9500</v>
      </c>
      <c r="I9" s="5">
        <v>9500</v>
      </c>
      <c r="J9" s="6"/>
    </row>
    <row r="10" spans="1:10" ht="16.5" customHeight="1">
      <c r="A10" s="4" t="s">
        <v>1529</v>
      </c>
      <c r="B10" s="5">
        <f>C10+H10</f>
        <v>38300</v>
      </c>
      <c r="C10" s="5">
        <f>SUM(D10:G10)</f>
        <v>28800</v>
      </c>
      <c r="D10" s="5">
        <v>3300</v>
      </c>
      <c r="E10" s="5">
        <v>0</v>
      </c>
      <c r="F10" s="5">
        <v>0</v>
      </c>
      <c r="G10" s="5">
        <v>25500</v>
      </c>
      <c r="H10" s="5">
        <f>J10+I10</f>
        <v>9500</v>
      </c>
      <c r="I10" s="5">
        <v>0</v>
      </c>
      <c r="J10" s="5">
        <v>9500</v>
      </c>
    </row>
    <row r="11" spans="1:10" ht="16.5" customHeight="1">
      <c r="A11" s="4" t="s">
        <v>1530</v>
      </c>
      <c r="B11" s="5">
        <f>C11+H11</f>
        <v>1796</v>
      </c>
      <c r="C11" s="5">
        <f>SUM(D11:G11)</f>
        <v>396</v>
      </c>
      <c r="D11" s="5">
        <v>0</v>
      </c>
      <c r="E11" s="5">
        <v>0</v>
      </c>
      <c r="F11" s="5">
        <v>0</v>
      </c>
      <c r="G11" s="5">
        <v>396</v>
      </c>
      <c r="H11" s="5">
        <f>I11+J11</f>
        <v>1400</v>
      </c>
      <c r="I11" s="5">
        <v>0</v>
      </c>
      <c r="J11" s="5">
        <v>1400</v>
      </c>
    </row>
    <row r="12" spans="1:10" ht="16.5" customHeight="1">
      <c r="A12" s="4" t="s">
        <v>1531</v>
      </c>
      <c r="B12" s="5">
        <f>C12+H12</f>
        <v>114736</v>
      </c>
      <c r="C12" s="5">
        <f>SUM(D12:G12)</f>
        <v>91825</v>
      </c>
      <c r="D12" s="5">
        <f>D7+D9-D10-D11</f>
        <v>59250</v>
      </c>
      <c r="E12" s="5">
        <f>E7+E9-E10-E11</f>
        <v>0</v>
      </c>
      <c r="F12" s="5">
        <f>F7+F9-F10-F11</f>
        <v>0</v>
      </c>
      <c r="G12" s="5">
        <f>G7-G10-G11</f>
        <v>32575</v>
      </c>
      <c r="H12" s="5">
        <f>SUM(I12:J12)</f>
        <v>22911</v>
      </c>
      <c r="I12" s="5">
        <f>I9+I7-I10-I11</f>
        <v>10300</v>
      </c>
      <c r="J12" s="5">
        <f>J7-J10-J11</f>
        <v>12611</v>
      </c>
    </row>
  </sheetData>
  <mergeCells count="7">
    <mergeCell ref="A2:J2"/>
    <mergeCell ref="A3:J3"/>
    <mergeCell ref="A4:J4"/>
    <mergeCell ref="A5:A6"/>
    <mergeCell ref="B5:B6"/>
    <mergeCell ref="C5:G5"/>
    <mergeCell ref="H5:J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F123"/>
  <sheetViews>
    <sheetView showGridLines="0" showZeros="0" workbookViewId="0" topLeftCell="A1">
      <pane ySplit="5" topLeftCell="BM6" activePane="bottomLeft" state="frozen"/>
      <selection pane="topLeft" activeCell="A1" sqref="A1"/>
      <selection pane="bottomLeft" activeCell="F29" sqref="F29"/>
    </sheetView>
  </sheetViews>
  <sheetFormatPr defaultColWidth="9.00390625" defaultRowHeight="14.25"/>
  <cols>
    <col min="1" max="1" width="42.00390625" style="101" customWidth="1"/>
    <col min="2" max="3" width="12.875" style="102" customWidth="1"/>
    <col min="4" max="4" width="42.00390625" style="101" customWidth="1"/>
    <col min="5" max="6" width="12.875" style="103" customWidth="1"/>
    <col min="7" max="16384" width="9.00390625" style="101" customWidth="1"/>
  </cols>
  <sheetData>
    <row r="1" ht="14.25">
      <c r="A1" s="104" t="s">
        <v>1565</v>
      </c>
    </row>
    <row r="2" spans="1:6" ht="18" customHeight="1">
      <c r="A2" s="237" t="s">
        <v>28</v>
      </c>
      <c r="B2" s="237"/>
      <c r="C2" s="237"/>
      <c r="D2" s="237"/>
      <c r="E2" s="250"/>
      <c r="F2" s="250"/>
    </row>
    <row r="3" spans="1:6" ht="18" customHeight="1">
      <c r="A3" s="104"/>
      <c r="F3" s="103" t="s">
        <v>100</v>
      </c>
    </row>
    <row r="4" spans="1:6" ht="19.5" customHeight="1">
      <c r="A4" s="249" t="s">
        <v>1165</v>
      </c>
      <c r="B4" s="249"/>
      <c r="C4" s="249"/>
      <c r="D4" s="249" t="s">
        <v>1166</v>
      </c>
      <c r="E4" s="251"/>
      <c r="F4" s="251"/>
    </row>
    <row r="5" spans="1:6" ht="32.25" customHeight="1">
      <c r="A5" s="105" t="s">
        <v>1261</v>
      </c>
      <c r="B5" s="106" t="s">
        <v>211</v>
      </c>
      <c r="C5" s="107" t="s">
        <v>212</v>
      </c>
      <c r="D5" s="105" t="s">
        <v>210</v>
      </c>
      <c r="E5" s="108" t="s">
        <v>211</v>
      </c>
      <c r="F5" s="109" t="s">
        <v>212</v>
      </c>
    </row>
    <row r="6" spans="1:6" ht="19.5" customHeight="1">
      <c r="A6" s="107" t="s">
        <v>1357</v>
      </c>
      <c r="B6" s="110">
        <f>SUM(B7:B29)-B19</f>
        <v>22186</v>
      </c>
      <c r="C6" s="110">
        <f>SUM(C7:C29)-C19</f>
        <v>20780</v>
      </c>
      <c r="D6" s="111" t="s">
        <v>1358</v>
      </c>
      <c r="E6" s="112">
        <v>60</v>
      </c>
      <c r="F6" s="112"/>
    </row>
    <row r="7" spans="1:6" ht="19.5" customHeight="1">
      <c r="A7" s="111" t="s">
        <v>1359</v>
      </c>
      <c r="B7" s="112">
        <v>0</v>
      </c>
      <c r="C7" s="112"/>
      <c r="D7" s="111" t="s">
        <v>1360</v>
      </c>
      <c r="E7" s="112">
        <v>60</v>
      </c>
      <c r="F7" s="112"/>
    </row>
    <row r="8" spans="1:6" ht="19.5" customHeight="1">
      <c r="A8" s="111" t="s">
        <v>1361</v>
      </c>
      <c r="B8" s="112">
        <v>0</v>
      </c>
      <c r="C8" s="112"/>
      <c r="D8" s="111" t="s">
        <v>1362</v>
      </c>
      <c r="E8" s="112">
        <v>476</v>
      </c>
      <c r="F8" s="112">
        <v>441</v>
      </c>
    </row>
    <row r="9" spans="1:6" ht="19.5" customHeight="1">
      <c r="A9" s="111" t="s">
        <v>1363</v>
      </c>
      <c r="B9" s="112">
        <v>0</v>
      </c>
      <c r="C9" s="112"/>
      <c r="D9" s="111" t="s">
        <v>1364</v>
      </c>
      <c r="E9" s="112">
        <v>476</v>
      </c>
      <c r="F9" s="112">
        <v>341</v>
      </c>
    </row>
    <row r="10" spans="1:6" ht="19.5" customHeight="1">
      <c r="A10" s="111" t="s">
        <v>1365</v>
      </c>
      <c r="B10" s="112"/>
      <c r="C10" s="112"/>
      <c r="D10" s="111" t="s">
        <v>1366</v>
      </c>
      <c r="E10" s="112">
        <v>8</v>
      </c>
      <c r="F10" s="112">
        <v>341</v>
      </c>
    </row>
    <row r="11" spans="1:6" ht="19.5" customHeight="1">
      <c r="A11" s="111" t="s">
        <v>1367</v>
      </c>
      <c r="B11" s="112"/>
      <c r="C11" s="112"/>
      <c r="D11" s="111" t="s">
        <v>1368</v>
      </c>
      <c r="E11" s="112"/>
      <c r="F11" s="112">
        <v>100</v>
      </c>
    </row>
    <row r="12" spans="1:6" ht="19.5" customHeight="1">
      <c r="A12" s="111" t="s">
        <v>1369</v>
      </c>
      <c r="B12" s="112"/>
      <c r="C12" s="112"/>
      <c r="D12" s="111" t="s">
        <v>1370</v>
      </c>
      <c r="E12" s="112"/>
      <c r="F12" s="112"/>
    </row>
    <row r="13" spans="1:6" ht="19.5" customHeight="1">
      <c r="A13" s="111" t="s">
        <v>1371</v>
      </c>
      <c r="B13" s="112"/>
      <c r="C13" s="112"/>
      <c r="D13" s="111" t="s">
        <v>1372</v>
      </c>
      <c r="E13" s="112"/>
      <c r="F13" s="112"/>
    </row>
    <row r="14" spans="1:6" ht="19.5" customHeight="1">
      <c r="A14" s="111" t="s">
        <v>1373</v>
      </c>
      <c r="B14" s="112"/>
      <c r="C14" s="112"/>
      <c r="D14" s="111" t="s">
        <v>1374</v>
      </c>
      <c r="E14" s="112"/>
      <c r="F14" s="112"/>
    </row>
    <row r="15" spans="1:6" ht="19.5" customHeight="1">
      <c r="A15" s="111" t="s">
        <v>1375</v>
      </c>
      <c r="B15" s="112">
        <v>100</v>
      </c>
      <c r="C15" s="112">
        <v>100</v>
      </c>
      <c r="D15" s="111" t="s">
        <v>1376</v>
      </c>
      <c r="E15" s="112">
        <v>22657</v>
      </c>
      <c r="F15" s="112">
        <v>20780</v>
      </c>
    </row>
    <row r="16" spans="1:6" ht="19.5" customHeight="1">
      <c r="A16" s="111" t="s">
        <v>1377</v>
      </c>
      <c r="B16" s="112"/>
      <c r="C16" s="112"/>
      <c r="D16" s="111" t="s">
        <v>1378</v>
      </c>
      <c r="E16" s="112">
        <v>20752</v>
      </c>
      <c r="F16" s="112">
        <v>20000</v>
      </c>
    </row>
    <row r="17" spans="1:6" ht="19.5" customHeight="1">
      <c r="A17" s="111" t="s">
        <v>1379</v>
      </c>
      <c r="B17" s="112"/>
      <c r="C17" s="112"/>
      <c r="D17" s="4" t="s">
        <v>1380</v>
      </c>
      <c r="E17" s="113">
        <v>19591</v>
      </c>
      <c r="F17" s="112">
        <v>18000</v>
      </c>
    </row>
    <row r="18" spans="1:6" ht="19.5" customHeight="1">
      <c r="A18" s="111" t="s">
        <v>1381</v>
      </c>
      <c r="B18" s="112">
        <v>20644</v>
      </c>
      <c r="C18" s="112">
        <v>20000</v>
      </c>
      <c r="D18" s="4" t="s">
        <v>1382</v>
      </c>
      <c r="E18" s="113">
        <v>104</v>
      </c>
      <c r="F18" s="112"/>
    </row>
    <row r="19" spans="1:6" ht="19.5" customHeight="1">
      <c r="A19" s="111" t="s">
        <v>1383</v>
      </c>
      <c r="B19" s="112">
        <v>20014</v>
      </c>
      <c r="C19" s="112">
        <v>20000</v>
      </c>
      <c r="D19" s="4" t="s">
        <v>1384</v>
      </c>
      <c r="E19" s="113">
        <v>10</v>
      </c>
      <c r="F19" s="112"/>
    </row>
    <row r="20" spans="1:6" ht="19.5" customHeight="1">
      <c r="A20" s="111" t="s">
        <v>1385</v>
      </c>
      <c r="B20" s="112"/>
      <c r="C20" s="112"/>
      <c r="D20" s="4" t="s">
        <v>1386</v>
      </c>
      <c r="E20" s="113">
        <v>38</v>
      </c>
      <c r="F20" s="112"/>
    </row>
    <row r="21" spans="1:6" ht="19.5" customHeight="1">
      <c r="A21" s="111" t="s">
        <v>1387</v>
      </c>
      <c r="B21" s="112"/>
      <c r="C21" s="112"/>
      <c r="D21" s="4" t="s">
        <v>1388</v>
      </c>
      <c r="E21" s="113">
        <v>1009</v>
      </c>
      <c r="F21" s="112">
        <v>2000</v>
      </c>
    </row>
    <row r="22" spans="1:6" ht="19.5" customHeight="1">
      <c r="A22" s="111" t="s">
        <v>1389</v>
      </c>
      <c r="B22" s="112">
        <v>1248</v>
      </c>
      <c r="C22" s="112">
        <v>500</v>
      </c>
      <c r="D22" s="111" t="s">
        <v>1390</v>
      </c>
      <c r="E22" s="112">
        <v>100</v>
      </c>
      <c r="F22" s="112" t="s">
        <v>1391</v>
      </c>
    </row>
    <row r="23" spans="1:6" ht="19.5" customHeight="1">
      <c r="A23" s="111" t="s">
        <v>1392</v>
      </c>
      <c r="B23" s="112"/>
      <c r="C23" s="112"/>
      <c r="D23" s="4" t="s">
        <v>1393</v>
      </c>
      <c r="E23" s="113">
        <v>90</v>
      </c>
      <c r="F23" s="112">
        <v>100</v>
      </c>
    </row>
    <row r="24" spans="1:6" ht="19.5" customHeight="1">
      <c r="A24" s="111" t="s">
        <v>1394</v>
      </c>
      <c r="B24" s="112"/>
      <c r="C24" s="112"/>
      <c r="D24" s="4" t="s">
        <v>1395</v>
      </c>
      <c r="E24" s="113">
        <v>10</v>
      </c>
      <c r="F24" s="112"/>
    </row>
    <row r="25" spans="1:6" ht="19.5" customHeight="1">
      <c r="A25" s="111" t="s">
        <v>1396</v>
      </c>
      <c r="B25" s="112"/>
      <c r="C25" s="112"/>
      <c r="D25" s="111" t="s">
        <v>1397</v>
      </c>
      <c r="E25" s="112"/>
      <c r="F25" s="112"/>
    </row>
    <row r="26" spans="1:6" ht="19.5" customHeight="1">
      <c r="A26" s="111" t="s">
        <v>1398</v>
      </c>
      <c r="B26" s="112"/>
      <c r="C26" s="112"/>
      <c r="D26" s="111" t="s">
        <v>1399</v>
      </c>
      <c r="E26" s="112">
        <v>194</v>
      </c>
      <c r="F26" s="112">
        <v>180</v>
      </c>
    </row>
    <row r="27" spans="1:6" ht="19.5" customHeight="1">
      <c r="A27" s="111" t="s">
        <v>1400</v>
      </c>
      <c r="B27" s="112"/>
      <c r="C27" s="112"/>
      <c r="D27" s="4" t="s">
        <v>1401</v>
      </c>
      <c r="E27" s="113">
        <v>194</v>
      </c>
      <c r="F27" s="112">
        <v>180</v>
      </c>
    </row>
    <row r="28" spans="1:6" ht="19.5" customHeight="1">
      <c r="A28" s="111" t="s">
        <v>1402</v>
      </c>
      <c r="B28" s="112">
        <v>194</v>
      </c>
      <c r="C28" s="112">
        <v>180</v>
      </c>
      <c r="D28" s="4" t="s">
        <v>1403</v>
      </c>
      <c r="E28" s="113"/>
      <c r="F28" s="112"/>
    </row>
    <row r="29" spans="1:6" ht="19.5" customHeight="1">
      <c r="A29" s="111" t="s">
        <v>1404</v>
      </c>
      <c r="B29" s="112"/>
      <c r="C29" s="112"/>
      <c r="D29" s="111" t="s">
        <v>1405</v>
      </c>
      <c r="E29" s="112">
        <v>363</v>
      </c>
      <c r="F29" s="112"/>
    </row>
    <row r="30" spans="1:6" ht="19.5" customHeight="1">
      <c r="A30" s="111"/>
      <c r="B30" s="112"/>
      <c r="C30" s="112"/>
      <c r="D30" s="111" t="s">
        <v>1406</v>
      </c>
      <c r="E30" s="112">
        <v>1248</v>
      </c>
      <c r="F30" s="112">
        <v>500</v>
      </c>
    </row>
    <row r="31" spans="1:6" ht="19.5" customHeight="1">
      <c r="A31" s="114"/>
      <c r="B31" s="112"/>
      <c r="C31" s="112"/>
      <c r="D31" s="4" t="s">
        <v>1393</v>
      </c>
      <c r="E31" s="113">
        <v>805</v>
      </c>
      <c r="F31" s="115">
        <v>500</v>
      </c>
    </row>
    <row r="32" spans="1:6" ht="19.5" customHeight="1">
      <c r="A32" s="116" t="s">
        <v>104</v>
      </c>
      <c r="B32" s="112">
        <v>2435</v>
      </c>
      <c r="C32" s="112">
        <v>394</v>
      </c>
      <c r="D32" s="4" t="s">
        <v>1407</v>
      </c>
      <c r="E32" s="113">
        <v>443</v>
      </c>
      <c r="F32" s="112"/>
    </row>
    <row r="33" spans="1:6" ht="19.5" customHeight="1">
      <c r="A33" s="107" t="s">
        <v>1408</v>
      </c>
      <c r="B33" s="112">
        <v>1157</v>
      </c>
      <c r="C33" s="112">
        <v>115</v>
      </c>
      <c r="D33" s="111" t="s">
        <v>1409</v>
      </c>
      <c r="E33" s="112">
        <f>SUM(E35,E40)</f>
        <v>1924</v>
      </c>
      <c r="F33" s="112"/>
    </row>
    <row r="34" spans="1:6" ht="19.5" customHeight="1">
      <c r="A34" s="114"/>
      <c r="B34" s="112"/>
      <c r="C34" s="117"/>
      <c r="D34" s="118" t="s">
        <v>1410</v>
      </c>
      <c r="E34" s="112"/>
      <c r="F34" s="112"/>
    </row>
    <row r="35" spans="1:6" ht="19.5" customHeight="1">
      <c r="A35" s="114"/>
      <c r="B35" s="119"/>
      <c r="C35" s="112"/>
      <c r="D35" s="120" t="s">
        <v>1411</v>
      </c>
      <c r="E35" s="121">
        <v>1924</v>
      </c>
      <c r="F35" s="112"/>
    </row>
    <row r="36" spans="1:6" ht="19.5" customHeight="1">
      <c r="A36" s="114"/>
      <c r="B36" s="112"/>
      <c r="C36" s="122"/>
      <c r="D36" s="123" t="s">
        <v>1412</v>
      </c>
      <c r="E36" s="113">
        <v>1920</v>
      </c>
      <c r="F36" s="112"/>
    </row>
    <row r="37" spans="1:6" ht="19.5" customHeight="1">
      <c r="A37" s="114"/>
      <c r="B37" s="112"/>
      <c r="C37" s="112"/>
      <c r="D37" s="120" t="s">
        <v>1413</v>
      </c>
      <c r="E37" s="112"/>
      <c r="F37" s="112"/>
    </row>
    <row r="38" spans="1:6" ht="19.5" customHeight="1">
      <c r="A38" s="114"/>
      <c r="B38" s="112"/>
      <c r="C38" s="112"/>
      <c r="D38" s="120" t="s">
        <v>1414</v>
      </c>
      <c r="E38" s="112"/>
      <c r="F38" s="112"/>
    </row>
    <row r="39" spans="1:6" s="100" customFormat="1" ht="19.5" customHeight="1">
      <c r="A39" s="114"/>
      <c r="B39" s="112"/>
      <c r="C39" s="117"/>
      <c r="D39" s="124" t="s">
        <v>1415</v>
      </c>
      <c r="E39" s="117"/>
      <c r="F39" s="117"/>
    </row>
    <row r="40" spans="1:6" ht="19.5" customHeight="1">
      <c r="A40" s="114"/>
      <c r="B40" s="119"/>
      <c r="C40" s="112"/>
      <c r="D40" s="111" t="s">
        <v>1416</v>
      </c>
      <c r="E40" s="112"/>
      <c r="F40" s="112"/>
    </row>
    <row r="41" spans="1:6" ht="19.5" customHeight="1">
      <c r="A41" s="114"/>
      <c r="B41" s="112"/>
      <c r="C41" s="122"/>
      <c r="D41" s="123" t="s">
        <v>1417</v>
      </c>
      <c r="E41" s="125"/>
      <c r="F41" s="122"/>
    </row>
    <row r="42" spans="1:6" ht="19.5" customHeight="1">
      <c r="A42" s="114"/>
      <c r="B42" s="112"/>
      <c r="C42" s="112"/>
      <c r="D42" s="111" t="s">
        <v>1418</v>
      </c>
      <c r="E42" s="112"/>
      <c r="F42" s="112"/>
    </row>
    <row r="43" spans="1:6" ht="19.5" customHeight="1">
      <c r="A43" s="114"/>
      <c r="B43" s="112"/>
      <c r="C43" s="112"/>
      <c r="D43" s="120" t="s">
        <v>1419</v>
      </c>
      <c r="E43" s="112"/>
      <c r="F43" s="112"/>
    </row>
    <row r="44" spans="1:6" ht="19.5" customHeight="1">
      <c r="A44" s="114"/>
      <c r="B44" s="112"/>
      <c r="C44" s="112"/>
      <c r="D44" s="120" t="s">
        <v>1420</v>
      </c>
      <c r="E44" s="112"/>
      <c r="F44" s="112"/>
    </row>
    <row r="45" spans="1:6" ht="19.5" customHeight="1">
      <c r="A45" s="114"/>
      <c r="B45" s="112"/>
      <c r="C45" s="112"/>
      <c r="D45" s="120" t="s">
        <v>1421</v>
      </c>
      <c r="E45" s="112"/>
      <c r="F45" s="112"/>
    </row>
    <row r="46" spans="1:6" ht="19.5" customHeight="1">
      <c r="A46" s="114"/>
      <c r="B46" s="112"/>
      <c r="C46" s="112"/>
      <c r="D46" s="120" t="s">
        <v>1422</v>
      </c>
      <c r="E46" s="112"/>
      <c r="F46" s="112"/>
    </row>
    <row r="47" spans="1:6" ht="19.5" customHeight="1">
      <c r="A47" s="114"/>
      <c r="B47" s="112"/>
      <c r="C47" s="112"/>
      <c r="D47" s="120" t="s">
        <v>1423</v>
      </c>
      <c r="E47" s="112"/>
      <c r="F47" s="112"/>
    </row>
    <row r="48" spans="1:6" ht="19.5" customHeight="1">
      <c r="A48" s="114"/>
      <c r="B48" s="112"/>
      <c r="C48" s="112"/>
      <c r="D48" s="120" t="s">
        <v>1424</v>
      </c>
      <c r="E48" s="112"/>
      <c r="F48" s="112"/>
    </row>
    <row r="49" spans="1:6" ht="19.5" customHeight="1">
      <c r="A49" s="114"/>
      <c r="B49" s="112"/>
      <c r="C49" s="112"/>
      <c r="D49" s="120" t="s">
        <v>1425</v>
      </c>
      <c r="E49" s="112"/>
      <c r="F49" s="112"/>
    </row>
    <row r="50" spans="1:6" ht="19.5" customHeight="1">
      <c r="A50" s="114"/>
      <c r="B50" s="112"/>
      <c r="C50" s="112"/>
      <c r="D50" s="111" t="s">
        <v>1426</v>
      </c>
      <c r="E50" s="112"/>
      <c r="F50" s="112"/>
    </row>
    <row r="51" spans="1:6" ht="19.5" customHeight="1">
      <c r="A51" s="111"/>
      <c r="B51" s="112"/>
      <c r="C51" s="112"/>
      <c r="D51" s="120" t="s">
        <v>1427</v>
      </c>
      <c r="E51" s="112"/>
      <c r="F51" s="112"/>
    </row>
    <row r="52" spans="1:6" ht="19.5" customHeight="1">
      <c r="A52" s="111"/>
      <c r="B52" s="112"/>
      <c r="C52" s="112"/>
      <c r="D52" s="120" t="s">
        <v>1428</v>
      </c>
      <c r="E52" s="112"/>
      <c r="F52" s="112"/>
    </row>
    <row r="53" spans="1:6" ht="19.5" customHeight="1">
      <c r="A53" s="111"/>
      <c r="B53" s="112"/>
      <c r="C53" s="112"/>
      <c r="D53" s="120" t="s">
        <v>1429</v>
      </c>
      <c r="E53" s="112"/>
      <c r="F53" s="112"/>
    </row>
    <row r="54" spans="1:6" ht="19.5" customHeight="1">
      <c r="A54" s="111"/>
      <c r="B54" s="112"/>
      <c r="C54" s="112"/>
      <c r="D54" s="120" t="s">
        <v>1430</v>
      </c>
      <c r="E54" s="112"/>
      <c r="F54" s="112"/>
    </row>
    <row r="55" spans="1:6" ht="19.5" customHeight="1">
      <c r="A55" s="111"/>
      <c r="B55" s="112"/>
      <c r="C55" s="112"/>
      <c r="D55" s="111" t="s">
        <v>1431</v>
      </c>
      <c r="E55" s="112">
        <v>1</v>
      </c>
      <c r="F55" s="112"/>
    </row>
    <row r="56" spans="1:6" ht="19.5" customHeight="1">
      <c r="A56" s="111"/>
      <c r="B56" s="112"/>
      <c r="C56" s="112"/>
      <c r="D56" s="111" t="s">
        <v>1432</v>
      </c>
      <c r="E56" s="112">
        <v>1</v>
      </c>
      <c r="F56" s="112"/>
    </row>
    <row r="57" spans="1:6" ht="19.5" customHeight="1">
      <c r="A57" s="111"/>
      <c r="B57" s="112"/>
      <c r="C57" s="112"/>
      <c r="D57" s="111" t="s">
        <v>1433</v>
      </c>
      <c r="E57" s="112">
        <f>E59</f>
        <v>545</v>
      </c>
      <c r="F57" s="112">
        <f>F59</f>
        <v>68</v>
      </c>
    </row>
    <row r="58" spans="1:6" ht="19.5" customHeight="1">
      <c r="A58" s="114"/>
      <c r="B58" s="112"/>
      <c r="C58" s="112"/>
      <c r="D58" s="120" t="s">
        <v>1434</v>
      </c>
      <c r="E58" s="112"/>
      <c r="F58" s="112"/>
    </row>
    <row r="59" spans="1:6" ht="19.5" customHeight="1">
      <c r="A59" s="111"/>
      <c r="B59" s="112"/>
      <c r="C59" s="112"/>
      <c r="D59" s="126" t="s">
        <v>1336</v>
      </c>
      <c r="E59" s="113">
        <f>SUM(E60:E61)</f>
        <v>545</v>
      </c>
      <c r="F59" s="113">
        <f>SUM(F60:F61)</f>
        <v>68</v>
      </c>
    </row>
    <row r="60" spans="1:6" ht="19.5" customHeight="1">
      <c r="A60" s="111"/>
      <c r="B60" s="112"/>
      <c r="C60" s="112"/>
      <c r="D60" s="120" t="s">
        <v>1435</v>
      </c>
      <c r="E60" s="112"/>
      <c r="F60" s="112"/>
    </row>
    <row r="61" spans="1:6" ht="19.5" customHeight="1">
      <c r="A61" s="111"/>
      <c r="B61" s="112"/>
      <c r="C61" s="112"/>
      <c r="D61" s="111" t="s">
        <v>1436</v>
      </c>
      <c r="E61" s="112">
        <f>SUM(E62:E66)</f>
        <v>545</v>
      </c>
      <c r="F61" s="112">
        <f>SUM(F62:F66)</f>
        <v>68</v>
      </c>
    </row>
    <row r="62" spans="1:6" ht="19.5" customHeight="1">
      <c r="A62" s="111"/>
      <c r="B62" s="112"/>
      <c r="C62" s="112"/>
      <c r="D62" s="111" t="s">
        <v>1328</v>
      </c>
      <c r="E62" s="113">
        <v>216</v>
      </c>
      <c r="F62" s="112">
        <v>63</v>
      </c>
    </row>
    <row r="63" spans="1:6" ht="19.5" customHeight="1">
      <c r="A63" s="111"/>
      <c r="B63" s="112"/>
      <c r="C63" s="112"/>
      <c r="D63" s="111" t="s">
        <v>1329</v>
      </c>
      <c r="E63" s="113">
        <v>90</v>
      </c>
      <c r="F63" s="112">
        <v>5</v>
      </c>
    </row>
    <row r="64" spans="1:6" ht="19.5" customHeight="1">
      <c r="A64" s="111"/>
      <c r="B64" s="112"/>
      <c r="C64" s="112"/>
      <c r="D64" s="111" t="s">
        <v>1330</v>
      </c>
      <c r="E64" s="113">
        <v>29</v>
      </c>
      <c r="F64" s="112"/>
    </row>
    <row r="65" spans="1:6" ht="19.5" customHeight="1">
      <c r="A65" s="111"/>
      <c r="B65" s="112"/>
      <c r="C65" s="112"/>
      <c r="D65" s="111" t="s">
        <v>1331</v>
      </c>
      <c r="E65" s="113">
        <v>37</v>
      </c>
      <c r="F65" s="112"/>
    </row>
    <row r="66" spans="1:6" ht="14.25">
      <c r="A66" s="111"/>
      <c r="B66" s="112"/>
      <c r="C66" s="112"/>
      <c r="D66" s="111" t="s">
        <v>1332</v>
      </c>
      <c r="E66" s="112">
        <v>173</v>
      </c>
      <c r="F66" s="112"/>
    </row>
    <row r="67" spans="1:6" ht="14.25">
      <c r="A67" s="127" t="s">
        <v>216</v>
      </c>
      <c r="B67" s="112">
        <f>SUM(B6,B32,B33)</f>
        <v>25778</v>
      </c>
      <c r="C67" s="112">
        <f>SUM(C6,C32,C33)</f>
        <v>21289</v>
      </c>
      <c r="D67" s="127" t="s">
        <v>1119</v>
      </c>
      <c r="E67" s="112">
        <f>SUM(E6,E8,E15,E33,E55,E57)</f>
        <v>25663</v>
      </c>
      <c r="F67" s="112">
        <f>SUM(F6,F8,F15,F33,F55,F57)</f>
        <v>21289</v>
      </c>
    </row>
    <row r="68" spans="1:6" ht="14.25">
      <c r="A68" s="128"/>
      <c r="B68" s="129"/>
      <c r="C68" s="129"/>
      <c r="D68" s="130"/>
      <c r="E68" s="129"/>
      <c r="F68" s="129"/>
    </row>
    <row r="69" spans="1:6" ht="14.25">
      <c r="A69" s="131"/>
      <c r="B69" s="132"/>
      <c r="C69" s="132"/>
      <c r="D69" s="131"/>
      <c r="E69" s="132"/>
      <c r="F69" s="132"/>
    </row>
    <row r="70" spans="2:3" ht="14.25">
      <c r="B70" s="103"/>
      <c r="C70" s="103"/>
    </row>
    <row r="71" spans="2:3" ht="14.25">
      <c r="B71" s="103"/>
      <c r="C71" s="103"/>
    </row>
    <row r="72" spans="2:3" ht="14.25">
      <c r="B72" s="103"/>
      <c r="C72" s="103"/>
    </row>
    <row r="73" spans="2:3" ht="14.25">
      <c r="B73" s="103"/>
      <c r="C73" s="103"/>
    </row>
    <row r="74" spans="2:3" ht="14.25">
      <c r="B74" s="103"/>
      <c r="C74" s="103"/>
    </row>
    <row r="75" spans="2:3" ht="14.25">
      <c r="B75" s="103"/>
      <c r="C75" s="103"/>
    </row>
    <row r="76" spans="2:3" ht="14.25">
      <c r="B76" s="103"/>
      <c r="C76" s="103"/>
    </row>
    <row r="77" spans="2:3" ht="14.25">
      <c r="B77" s="103"/>
      <c r="C77" s="103"/>
    </row>
    <row r="78" spans="2:3" ht="14.25">
      <c r="B78" s="103"/>
      <c r="C78" s="103"/>
    </row>
    <row r="79" spans="2:3" ht="14.25">
      <c r="B79" s="103"/>
      <c r="C79" s="103"/>
    </row>
    <row r="80" spans="2:3" ht="14.25">
      <c r="B80" s="103"/>
      <c r="C80" s="103"/>
    </row>
    <row r="81" spans="2:3" ht="14.25">
      <c r="B81" s="103"/>
      <c r="C81" s="103"/>
    </row>
    <row r="82" spans="2:3" ht="14.25">
      <c r="B82" s="103"/>
      <c r="C82" s="103"/>
    </row>
    <row r="83" spans="2:3" ht="14.25">
      <c r="B83" s="103"/>
      <c r="C83" s="103"/>
    </row>
    <row r="84" spans="2:3" ht="14.25">
      <c r="B84" s="103"/>
      <c r="C84" s="103"/>
    </row>
    <row r="85" spans="2:3" ht="14.25">
      <c r="B85" s="103"/>
      <c r="C85" s="103"/>
    </row>
    <row r="86" spans="2:3" ht="14.25">
      <c r="B86" s="103"/>
      <c r="C86" s="103"/>
    </row>
    <row r="87" spans="2:3" ht="14.25">
      <c r="B87" s="103"/>
      <c r="C87" s="103"/>
    </row>
    <row r="88" spans="2:3" ht="14.25">
      <c r="B88" s="103"/>
      <c r="C88" s="103"/>
    </row>
    <row r="89" spans="2:3" ht="14.25">
      <c r="B89" s="103"/>
      <c r="C89" s="103"/>
    </row>
    <row r="90" spans="2:3" ht="14.25">
      <c r="B90" s="103"/>
      <c r="C90" s="103"/>
    </row>
    <row r="91" spans="2:3" ht="14.25">
      <c r="B91" s="103"/>
      <c r="C91" s="103"/>
    </row>
    <row r="92" spans="2:3" ht="14.25">
      <c r="B92" s="103"/>
      <c r="C92" s="103"/>
    </row>
    <row r="93" spans="2:3" ht="14.25">
      <c r="B93" s="103"/>
      <c r="C93" s="103"/>
    </row>
    <row r="94" spans="2:3" ht="14.25">
      <c r="B94" s="103"/>
      <c r="C94" s="103"/>
    </row>
    <row r="95" spans="2:3" ht="14.25">
      <c r="B95" s="103"/>
      <c r="C95" s="103"/>
    </row>
    <row r="96" spans="2:3" ht="14.25">
      <c r="B96" s="103"/>
      <c r="C96" s="103"/>
    </row>
    <row r="97" spans="2:3" ht="14.25">
      <c r="B97" s="103"/>
      <c r="C97" s="103"/>
    </row>
    <row r="98" spans="2:3" ht="14.25">
      <c r="B98" s="103"/>
      <c r="C98" s="103"/>
    </row>
    <row r="99" spans="2:3" ht="14.25">
      <c r="B99" s="103"/>
      <c r="C99" s="103"/>
    </row>
    <row r="100" spans="2:3" ht="14.25">
      <c r="B100" s="103"/>
      <c r="C100" s="103"/>
    </row>
    <row r="101" spans="2:3" ht="14.25">
      <c r="B101" s="103"/>
      <c r="C101" s="103"/>
    </row>
    <row r="102" spans="2:3" ht="14.25">
      <c r="B102" s="103"/>
      <c r="C102" s="103"/>
    </row>
    <row r="103" spans="2:3" ht="14.25">
      <c r="B103" s="103"/>
      <c r="C103" s="103"/>
    </row>
    <row r="104" spans="2:3" ht="14.25">
      <c r="B104" s="103"/>
      <c r="C104" s="103"/>
    </row>
    <row r="105" spans="2:3" ht="14.25">
      <c r="B105" s="103"/>
      <c r="C105" s="103"/>
    </row>
    <row r="106" spans="2:3" ht="14.25">
      <c r="B106" s="103"/>
      <c r="C106" s="103"/>
    </row>
    <row r="107" spans="2:3" ht="14.25">
      <c r="B107" s="103"/>
      <c r="C107" s="103"/>
    </row>
    <row r="108" spans="2:3" ht="14.25">
      <c r="B108" s="103"/>
      <c r="C108" s="103"/>
    </row>
    <row r="109" spans="2:3" ht="14.25">
      <c r="B109" s="103"/>
      <c r="C109" s="103"/>
    </row>
    <row r="110" spans="2:3" ht="14.25">
      <c r="B110" s="103"/>
      <c r="C110" s="103"/>
    </row>
    <row r="111" spans="2:3" ht="14.25">
      <c r="B111" s="103"/>
      <c r="C111" s="103"/>
    </row>
    <row r="112" spans="2:3" ht="14.25">
      <c r="B112" s="103"/>
      <c r="C112" s="103"/>
    </row>
    <row r="113" spans="2:3" ht="14.25">
      <c r="B113" s="103"/>
      <c r="C113" s="103"/>
    </row>
    <row r="114" spans="2:3" ht="14.25">
      <c r="B114" s="103"/>
      <c r="C114" s="103"/>
    </row>
    <row r="115" spans="2:3" ht="14.25">
      <c r="B115" s="103"/>
      <c r="C115" s="103"/>
    </row>
    <row r="116" spans="2:3" ht="14.25">
      <c r="B116" s="103"/>
      <c r="C116" s="103"/>
    </row>
    <row r="117" spans="2:3" ht="14.25">
      <c r="B117" s="103"/>
      <c r="C117" s="103"/>
    </row>
    <row r="118" spans="2:3" ht="14.25">
      <c r="B118" s="103"/>
      <c r="C118" s="103"/>
    </row>
    <row r="119" spans="2:3" ht="14.25">
      <c r="B119" s="103"/>
      <c r="C119" s="103"/>
    </row>
    <row r="120" spans="2:3" ht="14.25">
      <c r="B120" s="103"/>
      <c r="C120" s="103"/>
    </row>
    <row r="121" spans="2:3" ht="14.25">
      <c r="B121" s="103"/>
      <c r="C121" s="103"/>
    </row>
    <row r="122" spans="2:3" ht="14.25">
      <c r="B122" s="103"/>
      <c r="C122" s="103"/>
    </row>
    <row r="123" spans="2:3" ht="14.25">
      <c r="B123" s="103"/>
      <c r="C123" s="103"/>
    </row>
  </sheetData>
  <sheetProtection/>
  <mergeCells count="3">
    <mergeCell ref="A2:F2"/>
    <mergeCell ref="A4:C4"/>
    <mergeCell ref="D4:F4"/>
  </mergeCells>
  <printOptions horizontalCentered="1"/>
  <pageMargins left="0.35" right="0.35" top="0.79" bottom="0.79" header="0.12" footer="0.31"/>
  <pageSetup firstPageNumber="36" useFirstPageNumber="1" horizontalDpi="600" verticalDpi="600" orientation="landscape" paperSize="9" scale="75"/>
  <headerFooter alignWithMargins="0">
    <oddFooter>&amp;C第 &amp;P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C15" sqref="C15"/>
    </sheetView>
  </sheetViews>
  <sheetFormatPr defaultColWidth="39.25390625" defaultRowHeight="14.25"/>
  <cols>
    <col min="1" max="1" width="59.00390625" style="261" customWidth="1"/>
    <col min="2" max="2" width="42.00390625" style="261" customWidth="1"/>
    <col min="3" max="16384" width="39.25390625" style="261" customWidth="1"/>
  </cols>
  <sheetData>
    <row r="1" ht="24" customHeight="1">
      <c r="A1" s="260" t="s">
        <v>1566</v>
      </c>
    </row>
    <row r="2" spans="1:2" ht="39" customHeight="1">
      <c r="A2" s="262" t="s">
        <v>1554</v>
      </c>
      <c r="B2" s="262"/>
    </row>
    <row r="3" spans="1:2" ht="14.25">
      <c r="A3" s="263"/>
      <c r="B3" s="264" t="s">
        <v>100</v>
      </c>
    </row>
    <row r="4" spans="1:2" ht="36" customHeight="1">
      <c r="A4" s="265" t="s">
        <v>1534</v>
      </c>
      <c r="B4" s="265" t="s">
        <v>212</v>
      </c>
    </row>
    <row r="5" spans="1:2" ht="36" customHeight="1">
      <c r="A5" s="266" t="s">
        <v>104</v>
      </c>
      <c r="B5" s="267"/>
    </row>
    <row r="6" spans="1:2" ht="36" customHeight="1">
      <c r="A6" s="268" t="s">
        <v>1535</v>
      </c>
      <c r="B6" s="269"/>
    </row>
    <row r="7" spans="1:2" ht="36" customHeight="1">
      <c r="A7" s="268" t="s">
        <v>1536</v>
      </c>
      <c r="B7" s="270">
        <v>341</v>
      </c>
    </row>
    <row r="8" spans="1:2" ht="36" customHeight="1">
      <c r="A8" s="268" t="s">
        <v>1537</v>
      </c>
      <c r="B8" s="270">
        <v>100</v>
      </c>
    </row>
    <row r="9" spans="1:2" ht="36" customHeight="1">
      <c r="A9" s="268" t="s">
        <v>1538</v>
      </c>
      <c r="B9" s="269"/>
    </row>
    <row r="10" spans="1:2" ht="36" customHeight="1">
      <c r="A10" s="268" t="s">
        <v>1539</v>
      </c>
      <c r="B10" s="269"/>
    </row>
    <row r="11" spans="1:2" ht="36" customHeight="1">
      <c r="A11" s="268" t="s">
        <v>1540</v>
      </c>
      <c r="B11" s="269"/>
    </row>
    <row r="12" spans="1:2" ht="36" customHeight="1">
      <c r="A12" s="268" t="s">
        <v>1541</v>
      </c>
      <c r="B12" s="269"/>
    </row>
    <row r="13" spans="1:2" ht="36" customHeight="1">
      <c r="A13" s="271" t="s">
        <v>1542</v>
      </c>
      <c r="B13" s="270"/>
    </row>
    <row r="14" spans="1:2" ht="36" customHeight="1">
      <c r="A14" s="271" t="s">
        <v>1543</v>
      </c>
      <c r="B14" s="270"/>
    </row>
    <row r="15" spans="1:2" ht="36" customHeight="1">
      <c r="A15" s="271" t="s">
        <v>1544</v>
      </c>
      <c r="B15" s="272"/>
    </row>
    <row r="16" spans="1:2" ht="36" customHeight="1">
      <c r="A16" s="271" t="s">
        <v>1545</v>
      </c>
      <c r="B16" s="270"/>
    </row>
    <row r="17" spans="1:2" ht="36" customHeight="1">
      <c r="A17" s="271" t="s">
        <v>1546</v>
      </c>
      <c r="B17" s="270"/>
    </row>
    <row r="18" spans="1:2" ht="36" customHeight="1">
      <c r="A18" s="271" t="s">
        <v>1547</v>
      </c>
      <c r="B18" s="269"/>
    </row>
    <row r="19" spans="1:2" ht="36" customHeight="1">
      <c r="A19" s="271" t="s">
        <v>1548</v>
      </c>
      <c r="B19" s="270"/>
    </row>
    <row r="20" spans="1:2" ht="36" customHeight="1">
      <c r="A20" s="271" t="s">
        <v>1549</v>
      </c>
      <c r="B20" s="269"/>
    </row>
    <row r="21" spans="1:2" ht="36" customHeight="1">
      <c r="A21" s="271" t="s">
        <v>1550</v>
      </c>
      <c r="B21" s="269"/>
    </row>
    <row r="22" spans="1:2" ht="36" customHeight="1">
      <c r="A22" s="271" t="s">
        <v>1551</v>
      </c>
      <c r="B22" s="270"/>
    </row>
    <row r="23" spans="1:2" ht="36" customHeight="1">
      <c r="A23" s="271" t="s">
        <v>1552</v>
      </c>
      <c r="B23" s="270"/>
    </row>
    <row r="24" spans="1:2" ht="36" customHeight="1">
      <c r="A24" s="271" t="s">
        <v>1553</v>
      </c>
      <c r="B24" s="270">
        <v>68</v>
      </c>
    </row>
  </sheetData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0"/>
  <sheetViews>
    <sheetView showZeros="0" workbookViewId="0" topLeftCell="A1">
      <selection activeCell="A1" sqref="A1"/>
    </sheetView>
  </sheetViews>
  <sheetFormatPr defaultColWidth="9.00390625" defaultRowHeight="14.25"/>
  <cols>
    <col min="1" max="1" width="45.75390625" style="64" customWidth="1"/>
    <col min="2" max="3" width="12.625" style="64" customWidth="1"/>
    <col min="4" max="4" width="45.75390625" style="64" customWidth="1"/>
    <col min="5" max="6" width="12.625" style="64" customWidth="1"/>
    <col min="7" max="16384" width="9.00390625" style="64" customWidth="1"/>
  </cols>
  <sheetData>
    <row r="1" ht="14.25">
      <c r="A1" s="83" t="s">
        <v>1567</v>
      </c>
    </row>
    <row r="2" spans="1:6" ht="26.25" customHeight="1">
      <c r="A2" s="252" t="s">
        <v>31</v>
      </c>
      <c r="B2" s="252"/>
      <c r="C2" s="252"/>
      <c r="D2" s="252"/>
      <c r="E2" s="252"/>
      <c r="F2" s="252"/>
    </row>
    <row r="3" spans="1:6" ht="18.75" customHeight="1">
      <c r="A3" s="66"/>
      <c r="B3" s="66"/>
      <c r="D3" s="66"/>
      <c r="F3" s="66" t="s">
        <v>100</v>
      </c>
    </row>
    <row r="4" spans="1:6" ht="27.75" customHeight="1">
      <c r="A4" s="253" t="s">
        <v>1437</v>
      </c>
      <c r="B4" s="254"/>
      <c r="C4" s="255"/>
      <c r="D4" s="253" t="s">
        <v>1438</v>
      </c>
      <c r="E4" s="254"/>
      <c r="F4" s="255"/>
    </row>
    <row r="5" spans="1:6" ht="27.75" customHeight="1">
      <c r="A5" s="67" t="s">
        <v>1261</v>
      </c>
      <c r="B5" s="67" t="s">
        <v>45</v>
      </c>
      <c r="C5" s="84" t="s">
        <v>1439</v>
      </c>
      <c r="D5" s="67" t="s">
        <v>1261</v>
      </c>
      <c r="E5" s="67" t="s">
        <v>45</v>
      </c>
      <c r="F5" s="67" t="s">
        <v>1439</v>
      </c>
    </row>
    <row r="6" spans="1:6" ht="19.5" customHeight="1">
      <c r="A6" s="85" t="s">
        <v>1440</v>
      </c>
      <c r="B6" s="86">
        <v>12</v>
      </c>
      <c r="C6" s="86">
        <v>13</v>
      </c>
      <c r="D6" s="70" t="s">
        <v>1433</v>
      </c>
      <c r="E6" s="86"/>
      <c r="F6" s="86"/>
    </row>
    <row r="7" spans="1:6" s="61" customFormat="1" ht="19.5" customHeight="1" hidden="1">
      <c r="A7" s="87" t="s">
        <v>1441</v>
      </c>
      <c r="B7" s="88"/>
      <c r="C7" s="88"/>
      <c r="D7" s="89"/>
      <c r="E7" s="88"/>
      <c r="F7" s="88"/>
    </row>
    <row r="8" spans="1:6" s="61" customFormat="1" ht="19.5" customHeight="1" hidden="1">
      <c r="A8" s="87" t="s">
        <v>1442</v>
      </c>
      <c r="B8" s="88"/>
      <c r="C8" s="88"/>
      <c r="D8" s="89"/>
      <c r="E8" s="88"/>
      <c r="F8" s="88"/>
    </row>
    <row r="9" spans="1:6" s="62" customFormat="1" ht="19.5" customHeight="1" hidden="1">
      <c r="A9" s="87" t="s">
        <v>1443</v>
      </c>
      <c r="B9" s="88"/>
      <c r="C9" s="88"/>
      <c r="D9" s="89"/>
      <c r="E9" s="88"/>
      <c r="F9" s="88"/>
    </row>
    <row r="10" spans="1:6" ht="19.5" customHeight="1" hidden="1">
      <c r="A10" s="87" t="s">
        <v>1444</v>
      </c>
      <c r="B10" s="86"/>
      <c r="C10" s="86"/>
      <c r="D10" s="90"/>
      <c r="E10" s="86"/>
      <c r="F10" s="86"/>
    </row>
    <row r="11" spans="1:6" ht="19.5" customHeight="1" hidden="1">
      <c r="A11" s="87" t="s">
        <v>1445</v>
      </c>
      <c r="B11" s="86"/>
      <c r="C11" s="86"/>
      <c r="D11" s="90"/>
      <c r="E11" s="86"/>
      <c r="F11" s="86"/>
    </row>
    <row r="12" spans="1:6" ht="19.5" customHeight="1" hidden="1">
      <c r="A12" s="87" t="s">
        <v>1446</v>
      </c>
      <c r="B12" s="86"/>
      <c r="C12" s="86"/>
      <c r="D12" s="90"/>
      <c r="E12" s="86"/>
      <c r="F12" s="86"/>
    </row>
    <row r="13" spans="1:6" ht="19.5" customHeight="1" hidden="1">
      <c r="A13" s="87" t="s">
        <v>1447</v>
      </c>
      <c r="B13" s="86"/>
      <c r="C13" s="86"/>
      <c r="D13" s="90"/>
      <c r="E13" s="86"/>
      <c r="F13" s="86"/>
    </row>
    <row r="14" spans="1:6" ht="19.5" customHeight="1" hidden="1">
      <c r="A14" s="87" t="s">
        <v>1448</v>
      </c>
      <c r="B14" s="86"/>
      <c r="C14" s="86"/>
      <c r="D14" s="90"/>
      <c r="E14" s="86"/>
      <c r="F14" s="86"/>
    </row>
    <row r="15" spans="1:6" ht="19.5" customHeight="1" hidden="1">
      <c r="A15" s="87" t="s">
        <v>1449</v>
      </c>
      <c r="B15" s="86"/>
      <c r="C15" s="86"/>
      <c r="D15" s="90"/>
      <c r="E15" s="86"/>
      <c r="F15" s="86"/>
    </row>
    <row r="16" spans="1:6" ht="19.5" customHeight="1" hidden="1">
      <c r="A16" s="87" t="s">
        <v>1450</v>
      </c>
      <c r="B16" s="86"/>
      <c r="C16" s="86"/>
      <c r="D16" s="90"/>
      <c r="E16" s="86"/>
      <c r="F16" s="86"/>
    </row>
    <row r="17" spans="1:6" ht="19.5" customHeight="1" hidden="1">
      <c r="A17" s="87" t="s">
        <v>1451</v>
      </c>
      <c r="B17" s="86"/>
      <c r="C17" s="86"/>
      <c r="D17" s="90"/>
      <c r="E17" s="86"/>
      <c r="F17" s="86"/>
    </row>
    <row r="18" spans="1:6" ht="19.5" customHeight="1" hidden="1">
      <c r="A18" s="87" t="s">
        <v>1452</v>
      </c>
      <c r="B18" s="86"/>
      <c r="C18" s="86"/>
      <c r="D18" s="90"/>
      <c r="E18" s="86"/>
      <c r="F18" s="86"/>
    </row>
    <row r="19" spans="1:6" ht="19.5" customHeight="1" hidden="1">
      <c r="A19" s="87" t="s">
        <v>1453</v>
      </c>
      <c r="B19" s="86"/>
      <c r="C19" s="86"/>
      <c r="D19" s="90"/>
      <c r="E19" s="86"/>
      <c r="F19" s="86"/>
    </row>
    <row r="20" spans="1:6" ht="19.5" customHeight="1" hidden="1">
      <c r="A20" s="87" t="s">
        <v>1454</v>
      </c>
      <c r="B20" s="86"/>
      <c r="C20" s="86"/>
      <c r="D20" s="90"/>
      <c r="E20" s="86"/>
      <c r="F20" s="86"/>
    </row>
    <row r="21" spans="1:6" s="63" customFormat="1" ht="19.5" customHeight="1" hidden="1">
      <c r="A21" s="91" t="s">
        <v>1455</v>
      </c>
      <c r="B21" s="86"/>
      <c r="C21" s="86"/>
      <c r="D21" s="90"/>
      <c r="E21" s="86"/>
      <c r="F21" s="86"/>
    </row>
    <row r="22" spans="1:6" ht="19.5" customHeight="1" hidden="1">
      <c r="A22" s="87" t="s">
        <v>1456</v>
      </c>
      <c r="B22" s="86"/>
      <c r="C22" s="86"/>
      <c r="D22" s="90"/>
      <c r="E22" s="86"/>
      <c r="F22" s="86"/>
    </row>
    <row r="23" spans="1:6" s="63" customFormat="1" ht="19.5" customHeight="1" hidden="1">
      <c r="A23" s="91" t="s">
        <v>1457</v>
      </c>
      <c r="B23" s="86"/>
      <c r="C23" s="86"/>
      <c r="D23" s="90"/>
      <c r="E23" s="86"/>
      <c r="F23" s="86"/>
    </row>
    <row r="24" spans="1:6" ht="19.5" customHeight="1" hidden="1">
      <c r="A24" s="87" t="s">
        <v>1458</v>
      </c>
      <c r="B24" s="86"/>
      <c r="C24" s="86"/>
      <c r="D24" s="90"/>
      <c r="E24" s="86"/>
      <c r="F24" s="86"/>
    </row>
    <row r="25" spans="1:6" ht="19.5" customHeight="1" hidden="1">
      <c r="A25" s="87" t="s">
        <v>1459</v>
      </c>
      <c r="B25" s="86"/>
      <c r="C25" s="86"/>
      <c r="D25" s="90"/>
      <c r="E25" s="86"/>
      <c r="F25" s="86"/>
    </row>
    <row r="26" spans="1:6" ht="19.5" customHeight="1">
      <c r="A26" s="87" t="s">
        <v>1460</v>
      </c>
      <c r="B26" s="86">
        <v>12</v>
      </c>
      <c r="C26" s="86">
        <v>13</v>
      </c>
      <c r="D26" s="73" t="s">
        <v>1461</v>
      </c>
      <c r="E26" s="86"/>
      <c r="F26" s="86"/>
    </row>
    <row r="27" spans="1:6" ht="19.5" customHeight="1">
      <c r="A27" s="85" t="s">
        <v>1462</v>
      </c>
      <c r="B27" s="86">
        <v>24</v>
      </c>
      <c r="C27" s="86">
        <v>38</v>
      </c>
      <c r="D27" s="70" t="s">
        <v>1463</v>
      </c>
      <c r="E27" s="86"/>
      <c r="F27" s="86"/>
    </row>
    <row r="28" spans="1:6" ht="19.5" customHeight="1">
      <c r="A28" s="87" t="s">
        <v>1464</v>
      </c>
      <c r="B28" s="86"/>
      <c r="C28" s="86"/>
      <c r="D28" s="73" t="s">
        <v>1465</v>
      </c>
      <c r="E28" s="86"/>
      <c r="F28" s="86"/>
    </row>
    <row r="29" spans="1:6" ht="19.5" customHeight="1">
      <c r="A29" s="87" t="s">
        <v>1466</v>
      </c>
      <c r="B29" s="86">
        <v>24</v>
      </c>
      <c r="C29" s="86">
        <v>38</v>
      </c>
      <c r="D29" s="73" t="s">
        <v>1467</v>
      </c>
      <c r="E29" s="86">
        <v>36</v>
      </c>
      <c r="F29" s="86">
        <v>51</v>
      </c>
    </row>
    <row r="30" spans="1:6" ht="19.5" customHeight="1">
      <c r="A30" s="87" t="s">
        <v>1468</v>
      </c>
      <c r="B30" s="86"/>
      <c r="C30" s="86"/>
      <c r="D30" s="90"/>
      <c r="E30" s="86"/>
      <c r="F30" s="86"/>
    </row>
    <row r="31" spans="1:6" ht="19.5" customHeight="1">
      <c r="A31" s="85" t="s">
        <v>1469</v>
      </c>
      <c r="B31" s="86"/>
      <c r="C31" s="86"/>
      <c r="D31" s="90"/>
      <c r="E31" s="86"/>
      <c r="F31" s="86"/>
    </row>
    <row r="32" spans="1:6" ht="19.5" customHeight="1">
      <c r="A32" s="87" t="s">
        <v>1470</v>
      </c>
      <c r="B32" s="86"/>
      <c r="C32" s="86"/>
      <c r="D32" s="90"/>
      <c r="E32" s="86"/>
      <c r="F32" s="86"/>
    </row>
    <row r="33" spans="1:6" ht="19.5" customHeight="1">
      <c r="A33" s="87" t="s">
        <v>1471</v>
      </c>
      <c r="B33" s="86"/>
      <c r="C33" s="86"/>
      <c r="D33" s="90"/>
      <c r="E33" s="86"/>
      <c r="F33" s="86"/>
    </row>
    <row r="34" spans="1:6" ht="19.5" customHeight="1">
      <c r="A34" s="87" t="s">
        <v>1472</v>
      </c>
      <c r="B34" s="86"/>
      <c r="C34" s="92"/>
      <c r="D34" s="93"/>
      <c r="E34" s="86"/>
      <c r="F34" s="86"/>
    </row>
    <row r="35" spans="1:6" ht="19.5" customHeight="1">
      <c r="A35" s="85" t="s">
        <v>1473</v>
      </c>
      <c r="B35" s="94"/>
      <c r="C35" s="86"/>
      <c r="D35" s="90"/>
      <c r="E35" s="95"/>
      <c r="F35" s="86"/>
    </row>
    <row r="36" spans="1:6" ht="19.5" customHeight="1">
      <c r="A36" s="87" t="s">
        <v>1474</v>
      </c>
      <c r="B36" s="86"/>
      <c r="C36" s="96"/>
      <c r="D36" s="97"/>
      <c r="E36" s="86"/>
      <c r="F36" s="86"/>
    </row>
    <row r="37" spans="1:6" ht="19.5" customHeight="1">
      <c r="A37" s="85" t="s">
        <v>1475</v>
      </c>
      <c r="B37" s="86"/>
      <c r="C37" s="86"/>
      <c r="D37" s="90"/>
      <c r="E37" s="86"/>
      <c r="F37" s="86"/>
    </row>
    <row r="38" spans="1:6" ht="19.5" customHeight="1">
      <c r="A38" s="87" t="s">
        <v>1476</v>
      </c>
      <c r="B38" s="86"/>
      <c r="C38" s="86"/>
      <c r="D38" s="90"/>
      <c r="E38" s="86"/>
      <c r="F38" s="86"/>
    </row>
    <row r="39" spans="1:6" ht="19.5" customHeight="1">
      <c r="A39" s="77" t="s">
        <v>216</v>
      </c>
      <c r="B39" s="86">
        <v>36</v>
      </c>
      <c r="C39" s="92">
        <v>51</v>
      </c>
      <c r="D39" s="78" t="s">
        <v>1119</v>
      </c>
      <c r="E39" s="92">
        <v>36</v>
      </c>
      <c r="F39" s="92">
        <v>51</v>
      </c>
    </row>
    <row r="40" spans="1:6" ht="19.5" customHeight="1">
      <c r="A40" s="85" t="s">
        <v>1477</v>
      </c>
      <c r="B40" s="98"/>
      <c r="C40" s="99"/>
      <c r="D40" s="99"/>
      <c r="E40" s="81"/>
      <c r="F40" s="81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/>
  <mergeCells count="3">
    <mergeCell ref="A2:F2"/>
    <mergeCell ref="A4:C4"/>
    <mergeCell ref="D4:F4"/>
  </mergeCells>
  <printOptions/>
  <pageMargins left="0.79" right="0.16" top="0.98" bottom="0.98" header="0.51" footer="0.51"/>
  <pageSetup firstPageNumber="39" useFirstPageNumber="1" horizontalDpi="600" verticalDpi="600" orientation="landscape" paperSize="9" scale="90"/>
  <headerFooter alignWithMargins="0"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42"/>
  <sheetViews>
    <sheetView showZeros="0" workbookViewId="0" topLeftCell="A1">
      <selection activeCell="A1" sqref="A1"/>
    </sheetView>
  </sheetViews>
  <sheetFormatPr defaultColWidth="9.00390625" defaultRowHeight="14.25"/>
  <cols>
    <col min="1" max="1" width="42.75390625" style="64" customWidth="1"/>
    <col min="2" max="2" width="15.875" style="64" customWidth="1"/>
    <col min="3" max="3" width="42.75390625" style="64" customWidth="1"/>
    <col min="4" max="4" width="15.875" style="64" customWidth="1"/>
    <col min="5" max="6" width="12.75390625" style="64" customWidth="1"/>
    <col min="7" max="16384" width="9.00390625" style="64" customWidth="1"/>
  </cols>
  <sheetData>
    <row r="1" ht="20.25" customHeight="1">
      <c r="A1" s="65" t="s">
        <v>1568</v>
      </c>
    </row>
    <row r="2" spans="1:4" ht="33.75" customHeight="1">
      <c r="A2" s="252" t="s">
        <v>34</v>
      </c>
      <c r="B2" s="252"/>
      <c r="C2" s="252"/>
      <c r="D2" s="252"/>
    </row>
    <row r="3" spans="1:4" ht="18" customHeight="1">
      <c r="A3" s="66"/>
      <c r="D3" s="66" t="s">
        <v>100</v>
      </c>
    </row>
    <row r="4" spans="1:4" ht="29.25" customHeight="1">
      <c r="A4" s="256" t="s">
        <v>1437</v>
      </c>
      <c r="B4" s="256"/>
      <c r="C4" s="256" t="s">
        <v>1438</v>
      </c>
      <c r="D4" s="256"/>
    </row>
    <row r="5" spans="1:4" ht="24.75" customHeight="1">
      <c r="A5" s="68" t="s">
        <v>1478</v>
      </c>
      <c r="B5" s="69" t="s">
        <v>212</v>
      </c>
      <c r="C5" s="68" t="s">
        <v>1478</v>
      </c>
      <c r="D5" s="69" t="s">
        <v>212</v>
      </c>
    </row>
    <row r="6" spans="1:4" ht="19.5" customHeight="1">
      <c r="A6" s="70" t="s">
        <v>1440</v>
      </c>
      <c r="B6" s="71">
        <v>72</v>
      </c>
      <c r="C6" s="70" t="s">
        <v>1479</v>
      </c>
      <c r="D6" s="72"/>
    </row>
    <row r="7" spans="1:4" s="61" customFormat="1" ht="19.5" customHeight="1" hidden="1">
      <c r="A7" s="73" t="s">
        <v>1441</v>
      </c>
      <c r="B7" s="74"/>
      <c r="C7" s="73" t="s">
        <v>1480</v>
      </c>
      <c r="D7" s="75"/>
    </row>
    <row r="8" spans="1:4" s="61" customFormat="1" ht="19.5" customHeight="1" hidden="1">
      <c r="A8" s="73" t="s">
        <v>1442</v>
      </c>
      <c r="B8" s="74"/>
      <c r="C8" s="73" t="s">
        <v>1442</v>
      </c>
      <c r="D8" s="75"/>
    </row>
    <row r="9" spans="1:4" s="62" customFormat="1" ht="19.5" customHeight="1" hidden="1">
      <c r="A9" s="73" t="s">
        <v>1443</v>
      </c>
      <c r="B9" s="74"/>
      <c r="C9" s="73" t="s">
        <v>1443</v>
      </c>
      <c r="D9" s="75"/>
    </row>
    <row r="10" spans="1:4" s="62" customFormat="1" ht="19.5" customHeight="1" hidden="1">
      <c r="A10" s="73" t="s">
        <v>1446</v>
      </c>
      <c r="B10" s="74"/>
      <c r="C10" s="73" t="s">
        <v>1446</v>
      </c>
      <c r="D10" s="75"/>
    </row>
    <row r="11" spans="1:4" ht="19.5" customHeight="1" hidden="1">
      <c r="A11" s="73" t="s">
        <v>1447</v>
      </c>
      <c r="B11" s="74"/>
      <c r="C11" s="73" t="s">
        <v>1447</v>
      </c>
      <c r="D11" s="75"/>
    </row>
    <row r="12" spans="1:4" ht="19.5" customHeight="1" hidden="1">
      <c r="A12" s="73" t="s">
        <v>1448</v>
      </c>
      <c r="B12" s="74"/>
      <c r="C12" s="73" t="s">
        <v>1448</v>
      </c>
      <c r="D12" s="75"/>
    </row>
    <row r="13" spans="1:4" ht="19.5" customHeight="1" hidden="1">
      <c r="A13" s="73" t="s">
        <v>1449</v>
      </c>
      <c r="B13" s="74"/>
      <c r="C13" s="73" t="s">
        <v>1449</v>
      </c>
      <c r="D13" s="75"/>
    </row>
    <row r="14" spans="1:4" ht="19.5" customHeight="1" hidden="1">
      <c r="A14" s="73" t="s">
        <v>1450</v>
      </c>
      <c r="B14" s="74"/>
      <c r="C14" s="73" t="s">
        <v>1450</v>
      </c>
      <c r="D14" s="75"/>
    </row>
    <row r="15" spans="1:4" ht="19.5" customHeight="1" hidden="1">
      <c r="A15" s="73" t="s">
        <v>1451</v>
      </c>
      <c r="B15" s="74"/>
      <c r="C15" s="73" t="s">
        <v>1451</v>
      </c>
      <c r="D15" s="75"/>
    </row>
    <row r="16" spans="1:4" ht="19.5" customHeight="1" hidden="1">
      <c r="A16" s="73" t="s">
        <v>1452</v>
      </c>
      <c r="B16" s="74"/>
      <c r="C16" s="73" t="s">
        <v>1452</v>
      </c>
      <c r="D16" s="75"/>
    </row>
    <row r="17" spans="1:4" s="63" customFormat="1" ht="19.5" customHeight="1" hidden="1">
      <c r="A17" s="76" t="s">
        <v>1453</v>
      </c>
      <c r="B17" s="74"/>
      <c r="C17" s="76" t="s">
        <v>1453</v>
      </c>
      <c r="D17" s="75"/>
    </row>
    <row r="18" spans="1:4" ht="19.5" customHeight="1" hidden="1">
      <c r="A18" s="73" t="s">
        <v>1455</v>
      </c>
      <c r="B18" s="74"/>
      <c r="C18" s="73" t="s">
        <v>1455</v>
      </c>
      <c r="D18" s="75"/>
    </row>
    <row r="19" spans="1:4" ht="19.5" customHeight="1" hidden="1">
      <c r="A19" s="73" t="s">
        <v>1457</v>
      </c>
      <c r="B19" s="74"/>
      <c r="C19" s="73" t="s">
        <v>1457</v>
      </c>
      <c r="D19" s="75"/>
    </row>
    <row r="20" spans="1:4" ht="19.5" customHeight="1" hidden="1">
      <c r="A20" s="73" t="s">
        <v>1458</v>
      </c>
      <c r="B20" s="74"/>
      <c r="C20" s="73" t="s">
        <v>1458</v>
      </c>
      <c r="D20" s="75"/>
    </row>
    <row r="21" spans="1:4" ht="19.5" customHeight="1" hidden="1">
      <c r="A21" s="73" t="s">
        <v>1481</v>
      </c>
      <c r="B21" s="74"/>
      <c r="C21" s="73" t="s">
        <v>1481</v>
      </c>
      <c r="D21" s="75"/>
    </row>
    <row r="22" spans="1:4" ht="19.5" customHeight="1" hidden="1">
      <c r="A22" s="73" t="s">
        <v>1459</v>
      </c>
      <c r="B22" s="74"/>
      <c r="C22" s="73" t="s">
        <v>1459</v>
      </c>
      <c r="D22" s="75"/>
    </row>
    <row r="23" spans="1:4" ht="19.5" customHeight="1">
      <c r="A23" s="73" t="s">
        <v>1460</v>
      </c>
      <c r="B23" s="74">
        <v>72</v>
      </c>
      <c r="C23" s="73" t="s">
        <v>1480</v>
      </c>
      <c r="D23" s="75"/>
    </row>
    <row r="24" spans="1:4" ht="19.5" customHeight="1">
      <c r="A24" s="70" t="s">
        <v>1462</v>
      </c>
      <c r="B24" s="71">
        <v>18</v>
      </c>
      <c r="C24" s="73" t="s">
        <v>1482</v>
      </c>
      <c r="D24" s="71">
        <v>11</v>
      </c>
    </row>
    <row r="25" spans="1:4" ht="19.5" customHeight="1">
      <c r="A25" s="73" t="s">
        <v>1464</v>
      </c>
      <c r="B25" s="74"/>
      <c r="C25" s="73" t="s">
        <v>1483</v>
      </c>
      <c r="D25" s="75"/>
    </row>
    <row r="26" spans="1:4" ht="19.5" customHeight="1">
      <c r="A26" s="73" t="s">
        <v>1466</v>
      </c>
      <c r="B26" s="74">
        <v>18</v>
      </c>
      <c r="C26" s="73" t="s">
        <v>1483</v>
      </c>
      <c r="D26" s="75"/>
    </row>
    <row r="27" spans="1:4" ht="19.5" customHeight="1">
      <c r="A27" s="73" t="s">
        <v>1468</v>
      </c>
      <c r="B27" s="74"/>
      <c r="C27" s="73" t="s">
        <v>1468</v>
      </c>
      <c r="D27" s="75"/>
    </row>
    <row r="28" spans="1:4" ht="19.5" customHeight="1">
      <c r="A28" s="70" t="s">
        <v>1469</v>
      </c>
      <c r="B28" s="71"/>
      <c r="C28" s="70" t="s">
        <v>1484</v>
      </c>
      <c r="D28" s="71">
        <v>79</v>
      </c>
    </row>
    <row r="29" spans="1:4" ht="19.5" customHeight="1">
      <c r="A29" s="73" t="s">
        <v>1470</v>
      </c>
      <c r="B29" s="74"/>
      <c r="C29" s="73" t="s">
        <v>1485</v>
      </c>
      <c r="D29" s="74"/>
    </row>
    <row r="30" spans="1:4" ht="19.5" customHeight="1">
      <c r="A30" s="73" t="s">
        <v>1471</v>
      </c>
      <c r="B30" s="74"/>
      <c r="C30" s="73" t="s">
        <v>1471</v>
      </c>
      <c r="D30" s="74"/>
    </row>
    <row r="31" spans="1:4" ht="19.5" customHeight="1">
      <c r="A31" s="73" t="s">
        <v>1472</v>
      </c>
      <c r="B31" s="74"/>
      <c r="C31" s="73" t="s">
        <v>1472</v>
      </c>
      <c r="D31" s="74"/>
    </row>
    <row r="32" spans="1:4" ht="19.5" customHeight="1">
      <c r="A32" s="70" t="s">
        <v>1486</v>
      </c>
      <c r="B32" s="71"/>
      <c r="C32" s="73" t="s">
        <v>1485</v>
      </c>
      <c r="D32" s="71">
        <v>79</v>
      </c>
    </row>
    <row r="33" spans="1:4" ht="19.5" customHeight="1">
      <c r="A33" s="73" t="s">
        <v>1476</v>
      </c>
      <c r="B33" s="74"/>
      <c r="C33" s="73" t="s">
        <v>1476</v>
      </c>
      <c r="D33" s="74"/>
    </row>
    <row r="34" spans="1:4" ht="19.5" customHeight="1">
      <c r="A34" s="77" t="s">
        <v>216</v>
      </c>
      <c r="B34" s="74">
        <v>90</v>
      </c>
      <c r="C34" s="78" t="s">
        <v>1119</v>
      </c>
      <c r="D34" s="79">
        <v>90</v>
      </c>
    </row>
    <row r="35" spans="1:4" ht="19.5" customHeight="1">
      <c r="A35" s="70" t="s">
        <v>1477</v>
      </c>
      <c r="B35" s="80"/>
      <c r="C35" s="81"/>
      <c r="D35" s="81"/>
    </row>
    <row r="36" ht="19.5" customHeight="1"/>
    <row r="37" ht="19.5" customHeight="1"/>
    <row r="38" spans="2:10" ht="19.5" customHeight="1">
      <c r="B38" s="82"/>
      <c r="C38" s="82"/>
      <c r="D38" s="82"/>
      <c r="E38" s="82"/>
      <c r="F38" s="82"/>
      <c r="G38" s="82"/>
      <c r="H38" s="82"/>
      <c r="I38" s="82"/>
      <c r="J38" s="82"/>
    </row>
    <row r="39" spans="2:10" ht="19.5" customHeight="1">
      <c r="B39" s="82"/>
      <c r="C39" s="82"/>
      <c r="D39" s="82"/>
      <c r="E39" s="82"/>
      <c r="F39" s="82"/>
      <c r="G39" s="82"/>
      <c r="H39" s="82"/>
      <c r="I39" s="82"/>
      <c r="J39" s="82"/>
    </row>
    <row r="40" spans="2:10" ht="19.5" customHeight="1">
      <c r="B40" s="82"/>
      <c r="C40" s="82"/>
      <c r="D40" s="82"/>
      <c r="E40" s="82"/>
      <c r="F40" s="82"/>
      <c r="G40" s="82"/>
      <c r="H40" s="82"/>
      <c r="I40" s="82"/>
      <c r="J40" s="82"/>
    </row>
    <row r="41" spans="2:10" ht="19.5" customHeight="1">
      <c r="B41" s="82"/>
      <c r="C41" s="82"/>
      <c r="D41" s="82"/>
      <c r="E41" s="82"/>
      <c r="F41" s="82"/>
      <c r="G41" s="82"/>
      <c r="H41" s="82"/>
      <c r="I41" s="82"/>
      <c r="J41" s="82"/>
    </row>
    <row r="42" spans="2:10" ht="19.5" customHeight="1">
      <c r="B42" s="82"/>
      <c r="C42" s="82"/>
      <c r="D42" s="82"/>
      <c r="E42" s="82"/>
      <c r="F42" s="82"/>
      <c r="G42" s="82"/>
      <c r="H42" s="82"/>
      <c r="I42" s="82"/>
      <c r="J42" s="82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/>
  <mergeCells count="3">
    <mergeCell ref="A2:D2"/>
    <mergeCell ref="A4:B4"/>
    <mergeCell ref="C4:D4"/>
  </mergeCells>
  <printOptions/>
  <pageMargins left="0.75" right="0.28" top="0.98" bottom="0.98" header="0.51" footer="0.51"/>
  <pageSetup firstPageNumber="40" useFirstPageNumber="1" horizontalDpi="600" verticalDpi="600" orientation="landscape" paperSize="9"/>
  <headerFooter alignWithMargins="0">
    <oddFooter>&amp;C第 &amp;P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40"/>
  <sheetViews>
    <sheetView showGridLines="0" showZeros="0" zoomScale="85" zoomScaleNormal="85" workbookViewId="0" topLeftCell="A1">
      <selection activeCell="C24" sqref="C24"/>
    </sheetView>
  </sheetViews>
  <sheetFormatPr defaultColWidth="9.00390625" defaultRowHeight="14.25" customHeight="1"/>
  <cols>
    <col min="1" max="1" width="42.00390625" style="0" customWidth="1"/>
    <col min="2" max="3" width="14.875" style="0" customWidth="1"/>
    <col min="4" max="4" width="41.875" style="0" customWidth="1"/>
    <col min="5" max="6" width="14.875" style="0" customWidth="1"/>
  </cols>
  <sheetData>
    <row r="1" spans="1:6" ht="15" customHeight="1">
      <c r="A1" s="8" t="s">
        <v>1573</v>
      </c>
      <c r="B1" s="9"/>
      <c r="C1" s="9"/>
      <c r="D1" s="9"/>
      <c r="E1" s="9"/>
      <c r="F1" s="9"/>
    </row>
    <row r="2" spans="1:6" ht="42.75" customHeight="1">
      <c r="A2" s="257" t="s">
        <v>37</v>
      </c>
      <c r="B2" s="257"/>
      <c r="C2" s="257"/>
      <c r="D2" s="257"/>
      <c r="E2" s="257"/>
      <c r="F2" s="257"/>
    </row>
    <row r="3" spans="1:6" ht="15" customHeight="1">
      <c r="A3" s="34"/>
      <c r="B3" s="34"/>
      <c r="C3" s="34"/>
      <c r="D3" s="34"/>
      <c r="E3" s="34"/>
      <c r="F3" s="34"/>
    </row>
    <row r="4" spans="1:6" ht="15" customHeight="1">
      <c r="A4" s="10"/>
      <c r="B4" s="10"/>
      <c r="C4" s="10"/>
      <c r="D4" s="10"/>
      <c r="E4" s="10"/>
      <c r="F4" s="11" t="s">
        <v>100</v>
      </c>
    </row>
    <row r="5" spans="1:6" ht="27.75" customHeight="1">
      <c r="A5" s="229" t="s">
        <v>1437</v>
      </c>
      <c r="B5" s="229"/>
      <c r="C5" s="229"/>
      <c r="D5" s="229" t="s">
        <v>1438</v>
      </c>
      <c r="E5" s="229"/>
      <c r="F5" s="229"/>
    </row>
    <row r="6" spans="1:6" ht="19.5" customHeight="1">
      <c r="A6" s="12" t="s">
        <v>1487</v>
      </c>
      <c r="B6" s="12" t="s">
        <v>212</v>
      </c>
      <c r="C6" s="12" t="s">
        <v>46</v>
      </c>
      <c r="D6" s="12" t="s">
        <v>1488</v>
      </c>
      <c r="E6" s="12" t="s">
        <v>212</v>
      </c>
      <c r="F6" s="12" t="s">
        <v>46</v>
      </c>
    </row>
    <row r="7" spans="1:7" ht="19.5" customHeight="1">
      <c r="A7" s="13" t="s">
        <v>1489</v>
      </c>
      <c r="B7" s="16">
        <v>3650</v>
      </c>
      <c r="C7" s="14">
        <v>4252</v>
      </c>
      <c r="D7" s="35" t="s">
        <v>1490</v>
      </c>
      <c r="E7" s="16">
        <v>5737</v>
      </c>
      <c r="F7" s="36">
        <v>5389</v>
      </c>
      <c r="G7" s="27"/>
    </row>
    <row r="8" spans="1:6" ht="19.5" customHeight="1">
      <c r="A8" s="17" t="s">
        <v>1491</v>
      </c>
      <c r="B8" s="16"/>
      <c r="C8" s="37"/>
      <c r="D8" s="38" t="s">
        <v>1492</v>
      </c>
      <c r="E8" s="16">
        <v>764</v>
      </c>
      <c r="F8" s="39">
        <v>796</v>
      </c>
    </row>
    <row r="9" spans="1:6" ht="19.5" customHeight="1">
      <c r="A9" s="40" t="s">
        <v>1493</v>
      </c>
      <c r="B9" s="16">
        <v>177</v>
      </c>
      <c r="C9" s="41">
        <v>276</v>
      </c>
      <c r="D9" s="42" t="s">
        <v>1494</v>
      </c>
      <c r="E9" s="16"/>
      <c r="F9" s="43">
        <v>0</v>
      </c>
    </row>
    <row r="10" spans="1:6" ht="19.5" customHeight="1">
      <c r="A10" s="19" t="s">
        <v>1495</v>
      </c>
      <c r="B10" s="16">
        <v>6271</v>
      </c>
      <c r="C10" s="41">
        <f>C11+C12</f>
        <v>6247</v>
      </c>
      <c r="D10" s="44" t="s">
        <v>1496</v>
      </c>
      <c r="E10" s="16"/>
      <c r="F10" s="44" t="s">
        <v>1496</v>
      </c>
    </row>
    <row r="11" spans="1:6" ht="19.5" customHeight="1">
      <c r="A11" s="21" t="s">
        <v>1497</v>
      </c>
      <c r="B11" s="16">
        <v>5737</v>
      </c>
      <c r="C11" s="45">
        <v>5739</v>
      </c>
      <c r="D11" s="46" t="s">
        <v>1496</v>
      </c>
      <c r="E11" s="16"/>
      <c r="F11" s="46" t="s">
        <v>1496</v>
      </c>
    </row>
    <row r="12" spans="1:6" ht="19.5" customHeight="1">
      <c r="A12" s="21" t="s">
        <v>1498</v>
      </c>
      <c r="B12" s="16">
        <v>534</v>
      </c>
      <c r="C12" s="45">
        <v>508</v>
      </c>
      <c r="D12" s="46" t="s">
        <v>1496</v>
      </c>
      <c r="E12" s="16"/>
      <c r="F12" s="46" t="s">
        <v>1496</v>
      </c>
    </row>
    <row r="13" spans="1:6" ht="19.5" customHeight="1">
      <c r="A13" s="21" t="s">
        <v>1475</v>
      </c>
      <c r="B13" s="16"/>
      <c r="C13" s="45">
        <v>24</v>
      </c>
      <c r="D13" s="46" t="s">
        <v>1496</v>
      </c>
      <c r="E13" s="16"/>
      <c r="F13" s="47" t="s">
        <v>1496</v>
      </c>
    </row>
    <row r="14" spans="1:6" ht="19.5" customHeight="1">
      <c r="A14" s="21" t="s">
        <v>1499</v>
      </c>
      <c r="B14" s="16">
        <v>2</v>
      </c>
      <c r="C14" s="45">
        <v>2</v>
      </c>
      <c r="D14" s="48" t="s">
        <v>1500</v>
      </c>
      <c r="E14" s="16">
        <v>150</v>
      </c>
      <c r="F14" s="45">
        <v>387</v>
      </c>
    </row>
    <row r="15" spans="1:6" ht="19.5" customHeight="1">
      <c r="A15" s="21" t="s">
        <v>1501</v>
      </c>
      <c r="B15" s="16">
        <v>10100</v>
      </c>
      <c r="C15" s="45">
        <v>10801</v>
      </c>
      <c r="D15" s="49" t="s">
        <v>1502</v>
      </c>
      <c r="E15" s="16">
        <v>6651</v>
      </c>
      <c r="F15" s="45">
        <f>F7+F8+F9+F14</f>
        <v>6572</v>
      </c>
    </row>
    <row r="16" spans="1:6" ht="19.5" customHeight="1">
      <c r="A16" s="21" t="s">
        <v>1503</v>
      </c>
      <c r="B16" s="16"/>
      <c r="C16" s="45"/>
      <c r="D16" s="48" t="s">
        <v>1504</v>
      </c>
      <c r="E16" s="16"/>
      <c r="F16" s="45">
        <v>0</v>
      </c>
    </row>
    <row r="17" spans="1:6" ht="19.5" customHeight="1">
      <c r="A17" s="21" t="s">
        <v>1505</v>
      </c>
      <c r="B17" s="16"/>
      <c r="C17" s="45"/>
      <c r="D17" s="49" t="s">
        <v>1506</v>
      </c>
      <c r="E17" s="16"/>
      <c r="F17" s="45">
        <v>0</v>
      </c>
    </row>
    <row r="18" spans="1:6" ht="19.5" customHeight="1">
      <c r="A18" s="25" t="s">
        <v>1507</v>
      </c>
      <c r="B18" s="16">
        <v>10100</v>
      </c>
      <c r="C18" s="50">
        <f>C15</f>
        <v>10801</v>
      </c>
      <c r="D18" s="51" t="s">
        <v>1508</v>
      </c>
      <c r="E18" s="16">
        <f>E15+E16+E17</f>
        <v>6651</v>
      </c>
      <c r="F18" s="52">
        <f>F15</f>
        <v>6572</v>
      </c>
    </row>
    <row r="19" spans="1:6" ht="19.5" customHeight="1">
      <c r="A19" s="22" t="s">
        <v>1496</v>
      </c>
      <c r="B19" s="16"/>
      <c r="C19" s="53"/>
      <c r="D19" s="54" t="s">
        <v>1509</v>
      </c>
      <c r="E19" s="16">
        <f>B15-E18</f>
        <v>3449</v>
      </c>
      <c r="F19" s="55">
        <f>C18-F18</f>
        <v>4229</v>
      </c>
    </row>
    <row r="20" spans="1:6" ht="19.5" customHeight="1">
      <c r="A20" s="29" t="s">
        <v>1510</v>
      </c>
      <c r="B20" s="16">
        <v>18237</v>
      </c>
      <c r="C20" s="56">
        <v>18237</v>
      </c>
      <c r="D20" s="54" t="s">
        <v>1511</v>
      </c>
      <c r="E20" s="16">
        <f>B20+E19</f>
        <v>21686</v>
      </c>
      <c r="F20" s="55">
        <f>F19+C20</f>
        <v>22466</v>
      </c>
    </row>
    <row r="21" spans="1:6" ht="19.5" customHeight="1">
      <c r="A21" s="22" t="s">
        <v>1512</v>
      </c>
      <c r="B21" s="57">
        <f>B15+B20</f>
        <v>28337</v>
      </c>
      <c r="C21" s="57">
        <f>C15+C20</f>
        <v>29038</v>
      </c>
      <c r="D21" s="46" t="s">
        <v>1512</v>
      </c>
      <c r="E21" s="16">
        <f>E18+E20</f>
        <v>28337</v>
      </c>
      <c r="F21" s="58">
        <f>F18+F20</f>
        <v>29038</v>
      </c>
    </row>
    <row r="22" spans="1:6" ht="19.5" customHeight="1">
      <c r="A22" s="30"/>
      <c r="B22" s="30"/>
      <c r="C22" s="59"/>
      <c r="D22" s="31"/>
      <c r="E22" s="31"/>
      <c r="F22" s="60"/>
    </row>
    <row r="23" spans="3:7" ht="19.5" customHeight="1">
      <c r="C23" s="27"/>
      <c r="F23" s="32"/>
      <c r="G23" s="27"/>
    </row>
    <row r="24" ht="19.5" customHeight="1">
      <c r="E24" s="27"/>
    </row>
    <row r="25" spans="4:5" ht="19.5" customHeight="1">
      <c r="D25" s="32"/>
      <c r="E25" s="32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spans="2:7" ht="19.5" customHeight="1">
      <c r="B32" s="33"/>
      <c r="C32" s="33"/>
      <c r="D32" s="33"/>
      <c r="E32" s="33"/>
      <c r="F32" s="33"/>
      <c r="G32" s="33"/>
    </row>
    <row r="33" spans="2:7" ht="19.5" customHeight="1">
      <c r="B33" s="33"/>
      <c r="C33" s="33"/>
      <c r="D33" s="33"/>
      <c r="E33" s="33"/>
      <c r="F33" s="33"/>
      <c r="G33" s="33"/>
    </row>
    <row r="34" spans="2:7" ht="19.5" customHeight="1">
      <c r="B34" s="33"/>
      <c r="C34" s="33"/>
      <c r="D34" s="33"/>
      <c r="E34" s="33"/>
      <c r="F34" s="33"/>
      <c r="G34" s="33"/>
    </row>
    <row r="35" spans="2:7" ht="19.5" customHeight="1">
      <c r="B35" s="33"/>
      <c r="C35" s="33"/>
      <c r="D35" s="33"/>
      <c r="E35" s="33"/>
      <c r="F35" s="33"/>
      <c r="G35" s="33"/>
    </row>
    <row r="36" spans="2:7" ht="19.5" customHeight="1">
      <c r="B36" s="33"/>
      <c r="C36" s="33"/>
      <c r="D36" s="33"/>
      <c r="E36" s="33"/>
      <c r="F36" s="33"/>
      <c r="G36" s="33"/>
    </row>
    <row r="37" spans="2:7" ht="19.5" customHeight="1">
      <c r="B37" s="33"/>
      <c r="C37" s="33"/>
      <c r="D37" s="33"/>
      <c r="E37" s="33"/>
      <c r="F37" s="33"/>
      <c r="G37" s="33"/>
    </row>
    <row r="38" spans="2:7" ht="19.5" customHeight="1">
      <c r="B38" s="33"/>
      <c r="C38" s="33"/>
      <c r="D38" s="33"/>
      <c r="E38" s="33"/>
      <c r="F38" s="33"/>
      <c r="G38" s="33"/>
    </row>
    <row r="39" spans="2:7" ht="19.5" customHeight="1">
      <c r="B39" s="33"/>
      <c r="C39" s="33"/>
      <c r="D39" s="33"/>
      <c r="E39" s="33"/>
      <c r="F39" s="33"/>
      <c r="G39" s="33"/>
    </row>
    <row r="40" spans="2:7" ht="19.5" customHeight="1">
      <c r="B40" s="33"/>
      <c r="C40" s="33"/>
      <c r="D40" s="33"/>
      <c r="E40" s="33"/>
      <c r="F40" s="33"/>
      <c r="G40" s="33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/>
  <mergeCells count="3">
    <mergeCell ref="A2:F2"/>
    <mergeCell ref="A5:C5"/>
    <mergeCell ref="D5:F5"/>
  </mergeCells>
  <printOptions/>
  <pageMargins left="0.39" right="0.39" top="0.39" bottom="0.39" header="0.51" footer="0.51"/>
  <pageSetup errors="blank" firstPageNumber="41" useFirstPageNumber="1" horizontalDpi="600" verticalDpi="600" orientation="landscape" paperSize="9" scale="90"/>
  <headerFooter alignWithMargins="0">
    <oddFooter>&amp;C第 &amp;P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H41"/>
  <sheetViews>
    <sheetView showGridLines="0" showZeros="0" tabSelected="1" workbookViewId="0" topLeftCell="A1">
      <selection activeCell="G17" sqref="G17"/>
    </sheetView>
  </sheetViews>
  <sheetFormatPr defaultColWidth="9.00390625" defaultRowHeight="14.25" customHeight="1"/>
  <cols>
    <col min="1" max="1" width="46.00390625" style="0" customWidth="1"/>
    <col min="2" max="2" width="17.75390625" style="0" customWidth="1"/>
    <col min="3" max="3" width="46.00390625" style="0" customWidth="1"/>
    <col min="4" max="4" width="17.75390625" style="0" customWidth="1"/>
    <col min="5" max="6" width="12.75390625" style="0" customWidth="1"/>
  </cols>
  <sheetData>
    <row r="1" spans="1:4" ht="17.25" customHeight="1">
      <c r="A1" s="8" t="s">
        <v>1574</v>
      </c>
      <c r="B1" s="9"/>
      <c r="C1" s="9"/>
      <c r="D1" s="9"/>
    </row>
    <row r="2" spans="1:4" ht="41.25" customHeight="1">
      <c r="A2" s="257" t="s">
        <v>40</v>
      </c>
      <c r="B2" s="257"/>
      <c r="C2" s="257"/>
      <c r="D2" s="257"/>
    </row>
    <row r="3" spans="1:4" ht="15" customHeight="1">
      <c r="A3" s="10"/>
      <c r="B3" s="10"/>
      <c r="C3" s="10"/>
      <c r="D3" s="11" t="s">
        <v>100</v>
      </c>
    </row>
    <row r="4" spans="1:4" ht="27.75" customHeight="1">
      <c r="A4" s="229" t="s">
        <v>1437</v>
      </c>
      <c r="B4" s="229"/>
      <c r="C4" s="229" t="s">
        <v>1438</v>
      </c>
      <c r="D4" s="229"/>
    </row>
    <row r="5" spans="1:4" ht="22.5" customHeight="1">
      <c r="A5" s="12" t="s">
        <v>1487</v>
      </c>
      <c r="B5" s="12" t="s">
        <v>212</v>
      </c>
      <c r="C5" s="12" t="s">
        <v>1488</v>
      </c>
      <c r="D5" s="12" t="s">
        <v>212</v>
      </c>
    </row>
    <row r="6" spans="1:4" ht="19.5" customHeight="1">
      <c r="A6" s="13" t="s">
        <v>1489</v>
      </c>
      <c r="B6" s="14">
        <v>4870</v>
      </c>
      <c r="C6" s="15" t="s">
        <v>1490</v>
      </c>
      <c r="D6" s="16">
        <f>B10</f>
        <v>5459</v>
      </c>
    </row>
    <row r="7" spans="1:4" ht="19.5" customHeight="1">
      <c r="A7" s="17" t="s">
        <v>1491</v>
      </c>
      <c r="B7" s="14"/>
      <c r="C7" s="18" t="s">
        <v>1492</v>
      </c>
      <c r="D7" s="16">
        <v>1205</v>
      </c>
    </row>
    <row r="8" spans="1:4" ht="19.5" customHeight="1">
      <c r="A8" s="19" t="s">
        <v>1513</v>
      </c>
      <c r="B8" s="14">
        <v>377</v>
      </c>
      <c r="C8" s="20" t="s">
        <v>1494</v>
      </c>
      <c r="D8" s="16"/>
    </row>
    <row r="9" spans="1:4" ht="19.5" customHeight="1">
      <c r="A9" s="19" t="s">
        <v>1495</v>
      </c>
      <c r="B9" s="14">
        <v>6040</v>
      </c>
      <c r="C9" s="12" t="s">
        <v>1496</v>
      </c>
      <c r="D9" s="16"/>
    </row>
    <row r="10" spans="1:4" ht="19.5" customHeight="1">
      <c r="A10" s="21" t="s">
        <v>1497</v>
      </c>
      <c r="B10" s="14">
        <v>5459</v>
      </c>
      <c r="C10" s="22" t="s">
        <v>1496</v>
      </c>
      <c r="D10" s="16"/>
    </row>
    <row r="11" spans="1:4" ht="19.5" customHeight="1">
      <c r="A11" s="21" t="s">
        <v>1498</v>
      </c>
      <c r="B11" s="14">
        <v>581</v>
      </c>
      <c r="C11" s="22" t="s">
        <v>1496</v>
      </c>
      <c r="D11" s="16"/>
    </row>
    <row r="12" spans="1:4" ht="19.5" customHeight="1">
      <c r="A12" s="21" t="s">
        <v>1475</v>
      </c>
      <c r="B12" s="14">
        <v>7</v>
      </c>
      <c r="C12" s="22" t="s">
        <v>1496</v>
      </c>
      <c r="D12" s="16"/>
    </row>
    <row r="13" spans="1:4" ht="19.5" customHeight="1">
      <c r="A13" s="21" t="s">
        <v>1499</v>
      </c>
      <c r="B13" s="14">
        <v>22</v>
      </c>
      <c r="C13" s="23" t="s">
        <v>1500</v>
      </c>
      <c r="D13" s="16">
        <v>175</v>
      </c>
    </row>
    <row r="14" spans="1:4" ht="19.5" customHeight="1">
      <c r="A14" s="21" t="s">
        <v>1501</v>
      </c>
      <c r="B14" s="14">
        <f>SUM(B6:B13)-B9</f>
        <v>11316</v>
      </c>
      <c r="C14" s="24" t="s">
        <v>1502</v>
      </c>
      <c r="D14" s="16">
        <f>D6+D7+D8+D13</f>
        <v>6839</v>
      </c>
    </row>
    <row r="15" spans="1:4" ht="19.5" customHeight="1">
      <c r="A15" s="21" t="s">
        <v>1503</v>
      </c>
      <c r="B15" s="14"/>
      <c r="C15" s="23" t="s">
        <v>1504</v>
      </c>
      <c r="D15" s="16"/>
    </row>
    <row r="16" spans="1:4" ht="19.5" customHeight="1">
      <c r="A16" s="21" t="s">
        <v>1505</v>
      </c>
      <c r="B16" s="14"/>
      <c r="C16" s="24" t="s">
        <v>1506</v>
      </c>
      <c r="D16" s="16"/>
    </row>
    <row r="17" spans="1:5" ht="19.5" customHeight="1">
      <c r="A17" s="25" t="s">
        <v>1507</v>
      </c>
      <c r="B17" s="14">
        <f>B14</f>
        <v>11316</v>
      </c>
      <c r="C17" s="26" t="s">
        <v>1508</v>
      </c>
      <c r="D17" s="16">
        <f>D14</f>
        <v>6839</v>
      </c>
      <c r="E17" s="27"/>
    </row>
    <row r="18" spans="1:4" ht="19.5" customHeight="1">
      <c r="A18" s="22" t="s">
        <v>1496</v>
      </c>
      <c r="B18" s="14"/>
      <c r="C18" s="28" t="s">
        <v>1509</v>
      </c>
      <c r="D18" s="16">
        <f>B17-D17</f>
        <v>4477</v>
      </c>
    </row>
    <row r="19" spans="1:5" ht="19.5" customHeight="1">
      <c r="A19" s="29" t="s">
        <v>1510</v>
      </c>
      <c r="B19" s="14">
        <v>22466</v>
      </c>
      <c r="C19" s="28" t="s">
        <v>1511</v>
      </c>
      <c r="D19" s="16">
        <f>D18+B19</f>
        <v>26943</v>
      </c>
      <c r="E19" s="27"/>
    </row>
    <row r="20" spans="1:4" ht="19.5" customHeight="1">
      <c r="A20" s="22" t="s">
        <v>1512</v>
      </c>
      <c r="B20" s="14">
        <f>B17+B19</f>
        <v>33782</v>
      </c>
      <c r="C20" s="22" t="s">
        <v>1512</v>
      </c>
      <c r="D20" s="16">
        <f>D14+D19</f>
        <v>33782</v>
      </c>
    </row>
    <row r="21" spans="1:4" ht="19.5" customHeight="1">
      <c r="A21" s="30"/>
      <c r="B21" s="30"/>
      <c r="C21" s="31"/>
      <c r="D21" s="31"/>
    </row>
    <row r="22" ht="19.5" customHeight="1">
      <c r="C22" s="27"/>
    </row>
    <row r="23" ht="19.5" customHeight="1"/>
    <row r="24" spans="3:4" ht="19.5" customHeight="1">
      <c r="C24" s="32"/>
      <c r="D24" s="32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spans="2:8" ht="19.5" customHeight="1">
      <c r="B32" s="33"/>
      <c r="C32" s="33"/>
      <c r="D32" s="33"/>
      <c r="E32" s="33"/>
      <c r="F32" s="33"/>
      <c r="G32" s="33"/>
      <c r="H32" s="33"/>
    </row>
    <row r="33" spans="2:8" ht="19.5" customHeight="1">
      <c r="B33" s="33"/>
      <c r="C33" s="33"/>
      <c r="D33" s="33"/>
      <c r="E33" s="33"/>
      <c r="F33" s="33"/>
      <c r="G33" s="33"/>
      <c r="H33" s="33"/>
    </row>
    <row r="34" spans="2:8" ht="19.5" customHeight="1">
      <c r="B34" s="33"/>
      <c r="C34" s="33"/>
      <c r="D34" s="33"/>
      <c r="E34" s="33"/>
      <c r="F34" s="33"/>
      <c r="G34" s="33"/>
      <c r="H34" s="33"/>
    </row>
    <row r="35" spans="2:8" ht="19.5" customHeight="1">
      <c r="B35" s="33"/>
      <c r="C35" s="33"/>
      <c r="D35" s="33"/>
      <c r="E35" s="33"/>
      <c r="F35" s="33"/>
      <c r="G35" s="33"/>
      <c r="H35" s="33"/>
    </row>
    <row r="36" spans="2:8" ht="19.5" customHeight="1">
      <c r="B36" s="33"/>
      <c r="C36" s="33"/>
      <c r="D36" s="33"/>
      <c r="E36" s="33"/>
      <c r="F36" s="33"/>
      <c r="G36" s="33"/>
      <c r="H36" s="33"/>
    </row>
    <row r="37" spans="2:8" ht="19.5" customHeight="1">
      <c r="B37" s="33"/>
      <c r="C37" s="33"/>
      <c r="D37" s="33"/>
      <c r="E37" s="33"/>
      <c r="F37" s="33"/>
      <c r="G37" s="33"/>
      <c r="H37" s="33"/>
    </row>
    <row r="38" spans="2:8" ht="19.5" customHeight="1">
      <c r="B38" s="33"/>
      <c r="C38" s="33"/>
      <c r="D38" s="33"/>
      <c r="E38" s="33"/>
      <c r="F38" s="33"/>
      <c r="G38" s="33"/>
      <c r="H38" s="33"/>
    </row>
    <row r="39" spans="2:8" ht="19.5" customHeight="1">
      <c r="B39" s="33"/>
      <c r="C39" s="33"/>
      <c r="D39" s="33"/>
      <c r="E39" s="33"/>
      <c r="F39" s="33"/>
      <c r="G39" s="33"/>
      <c r="H39" s="33"/>
    </row>
    <row r="40" spans="2:8" ht="19.5" customHeight="1">
      <c r="B40" s="33"/>
      <c r="C40" s="33"/>
      <c r="D40" s="33"/>
      <c r="E40" s="33"/>
      <c r="F40" s="33"/>
      <c r="G40" s="33"/>
      <c r="H40" s="33"/>
    </row>
    <row r="41" spans="2:8" ht="19.5" customHeight="1">
      <c r="B41" s="33"/>
      <c r="C41" s="33"/>
      <c r="D41" s="33"/>
      <c r="E41" s="33"/>
      <c r="F41" s="33"/>
      <c r="G41" s="33"/>
      <c r="H41" s="33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/>
  <mergeCells count="3">
    <mergeCell ref="A2:D2"/>
    <mergeCell ref="A4:B4"/>
    <mergeCell ref="C4:D4"/>
  </mergeCells>
  <printOptions/>
  <pageMargins left="0.43" right="0.43" top="0.39" bottom="0.39" header="0.51" footer="0.51"/>
  <pageSetup errors="blank" firstPageNumber="42" useFirstPageNumber="1"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showZeros="0" workbookViewId="0" topLeftCell="A1">
      <selection activeCell="A15" sqref="A15"/>
    </sheetView>
  </sheetViews>
  <sheetFormatPr defaultColWidth="9.00390625" defaultRowHeight="14.25"/>
  <cols>
    <col min="1" max="1" width="25.375" style="0" customWidth="1"/>
    <col min="2" max="3" width="9.125" style="0" customWidth="1"/>
    <col min="4" max="4" width="14.00390625" style="0" customWidth="1"/>
    <col min="5" max="5" width="25.375" style="0" customWidth="1"/>
    <col min="6" max="7" width="9.125" style="0" customWidth="1"/>
    <col min="8" max="8" width="14.00390625" style="0" customWidth="1"/>
  </cols>
  <sheetData>
    <row r="1" spans="1:7" ht="12" customHeight="1">
      <c r="A1" s="220" t="s">
        <v>43</v>
      </c>
      <c r="B1" s="220"/>
      <c r="C1" s="220"/>
      <c r="D1" s="220"/>
      <c r="E1" s="220"/>
      <c r="F1" s="220"/>
      <c r="G1" s="220"/>
    </row>
    <row r="2" spans="1:8" ht="18" customHeight="1">
      <c r="A2" s="233" t="s">
        <v>5</v>
      </c>
      <c r="B2" s="233"/>
      <c r="C2" s="233"/>
      <c r="D2" s="233"/>
      <c r="E2" s="233"/>
      <c r="F2" s="233"/>
      <c r="G2" s="233"/>
      <c r="H2" s="233"/>
    </row>
    <row r="3" spans="1:7" ht="6" customHeight="1">
      <c r="A3" s="220"/>
      <c r="B3" s="221"/>
      <c r="C3" s="221"/>
      <c r="D3" s="221"/>
      <c r="E3" s="221"/>
      <c r="F3" s="221"/>
      <c r="G3" s="221"/>
    </row>
    <row r="4" spans="1:8" ht="15" customHeight="1">
      <c r="A4" s="2" t="s">
        <v>44</v>
      </c>
      <c r="B4" s="2" t="s">
        <v>45</v>
      </c>
      <c r="C4" s="2" t="s">
        <v>46</v>
      </c>
      <c r="D4" s="2" t="s">
        <v>47</v>
      </c>
      <c r="E4" s="2" t="s">
        <v>44</v>
      </c>
      <c r="F4" s="2" t="s">
        <v>45</v>
      </c>
      <c r="G4" s="2" t="s">
        <v>46</v>
      </c>
      <c r="H4" s="2" t="s">
        <v>47</v>
      </c>
    </row>
    <row r="5" spans="1:8" ht="15" customHeight="1">
      <c r="A5" s="4" t="s">
        <v>48</v>
      </c>
      <c r="B5" s="5">
        <f>SUM(B6,B8:B22)</f>
        <v>21650</v>
      </c>
      <c r="C5" s="5">
        <f>SUM(C6:C20)-C7</f>
        <v>17933</v>
      </c>
      <c r="D5" s="222">
        <f>C5/B5</f>
        <v>0.828</v>
      </c>
      <c r="E5" s="223" t="s">
        <v>49</v>
      </c>
      <c r="F5" s="5">
        <v>14697</v>
      </c>
      <c r="G5" s="5">
        <v>11537</v>
      </c>
      <c r="H5" s="222">
        <f>G5/F5</f>
        <v>0.785</v>
      </c>
    </row>
    <row r="6" spans="1:8" ht="15" customHeight="1">
      <c r="A6" s="4" t="s">
        <v>50</v>
      </c>
      <c r="B6" s="5">
        <v>1500</v>
      </c>
      <c r="C6" s="5">
        <v>3582</v>
      </c>
      <c r="D6" s="222">
        <f>C6/B6</f>
        <v>2.388</v>
      </c>
      <c r="E6" s="223" t="s">
        <v>51</v>
      </c>
      <c r="F6" s="5"/>
      <c r="G6" s="5"/>
      <c r="H6" s="222"/>
    </row>
    <row r="7" spans="1:8" ht="15" customHeight="1">
      <c r="A7" s="4" t="s">
        <v>52</v>
      </c>
      <c r="B7" s="5"/>
      <c r="C7" s="5">
        <v>1465</v>
      </c>
      <c r="D7" s="222"/>
      <c r="E7" s="223" t="s">
        <v>53</v>
      </c>
      <c r="F7" s="5">
        <v>156</v>
      </c>
      <c r="G7" s="5">
        <v>243</v>
      </c>
      <c r="H7" s="222">
        <f>G7/F7</f>
        <v>1.558</v>
      </c>
    </row>
    <row r="8" spans="1:8" ht="15" customHeight="1">
      <c r="A8" s="4" t="s">
        <v>54</v>
      </c>
      <c r="B8" s="5">
        <v>8300</v>
      </c>
      <c r="C8" s="5">
        <v>4369</v>
      </c>
      <c r="D8" s="222">
        <f aca="true" t="shared" si="0" ref="D8:D30">C8/B8</f>
        <v>0.526</v>
      </c>
      <c r="E8" s="223" t="s">
        <v>55</v>
      </c>
      <c r="F8" s="5">
        <v>5823</v>
      </c>
      <c r="G8" s="5">
        <v>7346</v>
      </c>
      <c r="H8" s="222">
        <f aca="true" t="shared" si="1" ref="H8:H30">G8/F8</f>
        <v>1.262</v>
      </c>
    </row>
    <row r="9" spans="1:8" ht="15" customHeight="1">
      <c r="A9" s="4" t="s">
        <v>56</v>
      </c>
      <c r="B9" s="5">
        <v>0</v>
      </c>
      <c r="C9" s="5">
        <v>1423</v>
      </c>
      <c r="D9" s="222"/>
      <c r="E9" s="4" t="s">
        <v>57</v>
      </c>
      <c r="F9" s="5">
        <v>27825</v>
      </c>
      <c r="G9" s="5">
        <v>35360</v>
      </c>
      <c r="H9" s="222">
        <f t="shared" si="1"/>
        <v>1.271</v>
      </c>
    </row>
    <row r="10" spans="1:8" ht="15" customHeight="1">
      <c r="A10" s="4" t="s">
        <v>58</v>
      </c>
      <c r="B10" s="5">
        <v>1800</v>
      </c>
      <c r="C10" s="5">
        <v>0</v>
      </c>
      <c r="D10" s="222"/>
      <c r="E10" s="223" t="s">
        <v>59</v>
      </c>
      <c r="F10" s="5">
        <v>55</v>
      </c>
      <c r="G10" s="5">
        <v>333</v>
      </c>
      <c r="H10" s="222">
        <f t="shared" si="1"/>
        <v>6.055</v>
      </c>
    </row>
    <row r="11" spans="1:8" ht="15" customHeight="1">
      <c r="A11" s="4" t="s">
        <v>60</v>
      </c>
      <c r="B11" s="5">
        <v>550</v>
      </c>
      <c r="C11" s="5">
        <v>425</v>
      </c>
      <c r="D11" s="222">
        <f t="shared" si="0"/>
        <v>0.773</v>
      </c>
      <c r="E11" s="223" t="s">
        <v>61</v>
      </c>
      <c r="F11" s="5">
        <v>1054</v>
      </c>
      <c r="G11" s="5">
        <v>1572</v>
      </c>
      <c r="H11" s="222">
        <f t="shared" si="1"/>
        <v>1.491</v>
      </c>
    </row>
    <row r="12" spans="1:8" ht="15" customHeight="1">
      <c r="A12" s="4" t="s">
        <v>62</v>
      </c>
      <c r="B12" s="5">
        <v>550</v>
      </c>
      <c r="C12" s="5">
        <v>436</v>
      </c>
      <c r="D12" s="222">
        <f t="shared" si="0"/>
        <v>0.793</v>
      </c>
      <c r="E12" s="223" t="s">
        <v>63</v>
      </c>
      <c r="F12" s="5">
        <v>24028</v>
      </c>
      <c r="G12" s="5">
        <v>30877</v>
      </c>
      <c r="H12" s="222">
        <f t="shared" si="1"/>
        <v>1.285</v>
      </c>
    </row>
    <row r="13" spans="1:8" ht="15" customHeight="1">
      <c r="A13" s="4" t="s">
        <v>64</v>
      </c>
      <c r="B13" s="5">
        <v>1000</v>
      </c>
      <c r="C13" s="5">
        <v>1040</v>
      </c>
      <c r="D13" s="222">
        <f t="shared" si="0"/>
        <v>1.04</v>
      </c>
      <c r="E13" s="223" t="s">
        <v>65</v>
      </c>
      <c r="F13" s="5">
        <v>19601</v>
      </c>
      <c r="G13" s="5">
        <v>26593</v>
      </c>
      <c r="H13" s="222">
        <f t="shared" si="1"/>
        <v>1.357</v>
      </c>
    </row>
    <row r="14" spans="1:8" ht="15" customHeight="1">
      <c r="A14" s="4" t="s">
        <v>66</v>
      </c>
      <c r="B14" s="5">
        <v>500</v>
      </c>
      <c r="C14" s="5">
        <v>344</v>
      </c>
      <c r="D14" s="222">
        <f t="shared" si="0"/>
        <v>0.688</v>
      </c>
      <c r="E14" s="223" t="s">
        <v>67</v>
      </c>
      <c r="F14" s="5">
        <v>1844</v>
      </c>
      <c r="G14" s="5">
        <v>2811</v>
      </c>
      <c r="H14" s="222">
        <f t="shared" si="1"/>
        <v>1.524</v>
      </c>
    </row>
    <row r="15" spans="1:8" ht="15" customHeight="1">
      <c r="A15" s="4" t="s">
        <v>68</v>
      </c>
      <c r="B15" s="5">
        <v>450</v>
      </c>
      <c r="C15" s="5">
        <v>309</v>
      </c>
      <c r="D15" s="222">
        <f t="shared" si="0"/>
        <v>0.687</v>
      </c>
      <c r="E15" s="223" t="s">
        <v>69</v>
      </c>
      <c r="F15" s="5">
        <v>2668</v>
      </c>
      <c r="G15" s="5">
        <v>2355</v>
      </c>
      <c r="H15" s="222">
        <f t="shared" si="1"/>
        <v>0.883</v>
      </c>
    </row>
    <row r="16" spans="1:8" ht="15" customHeight="1">
      <c r="A16" s="4" t="s">
        <v>70</v>
      </c>
      <c r="B16" s="5">
        <v>500</v>
      </c>
      <c r="C16" s="5">
        <v>359</v>
      </c>
      <c r="D16" s="222">
        <f t="shared" si="0"/>
        <v>0.718</v>
      </c>
      <c r="E16" s="223" t="s">
        <v>71</v>
      </c>
      <c r="F16" s="5">
        <v>22823</v>
      </c>
      <c r="G16" s="5">
        <v>30461</v>
      </c>
      <c r="H16" s="222">
        <f t="shared" si="1"/>
        <v>1.335</v>
      </c>
    </row>
    <row r="17" spans="1:8" ht="15" customHeight="1">
      <c r="A17" s="4" t="s">
        <v>72</v>
      </c>
      <c r="B17" s="5">
        <v>2000</v>
      </c>
      <c r="C17" s="5">
        <v>904</v>
      </c>
      <c r="D17" s="222">
        <f t="shared" si="0"/>
        <v>0.452</v>
      </c>
      <c r="E17" s="223" t="s">
        <v>73</v>
      </c>
      <c r="F17" s="5">
        <v>1718</v>
      </c>
      <c r="G17" s="5">
        <v>12617</v>
      </c>
      <c r="H17" s="222">
        <f t="shared" si="1"/>
        <v>7.344</v>
      </c>
    </row>
    <row r="18" spans="1:8" ht="15" customHeight="1">
      <c r="A18" s="4" t="s">
        <v>74</v>
      </c>
      <c r="B18" s="5">
        <v>400</v>
      </c>
      <c r="C18" s="5">
        <v>434</v>
      </c>
      <c r="D18" s="222">
        <f t="shared" si="0"/>
        <v>1.085</v>
      </c>
      <c r="E18" s="223" t="s">
        <v>75</v>
      </c>
      <c r="F18" s="5">
        <v>1217</v>
      </c>
      <c r="G18" s="5">
        <v>1964</v>
      </c>
      <c r="H18" s="222">
        <f t="shared" si="1"/>
        <v>1.614</v>
      </c>
    </row>
    <row r="19" spans="1:8" ht="15" customHeight="1">
      <c r="A19" s="4" t="s">
        <v>76</v>
      </c>
      <c r="B19" s="5">
        <v>1600</v>
      </c>
      <c r="C19" s="5">
        <v>1778</v>
      </c>
      <c r="D19" s="222">
        <f t="shared" si="0"/>
        <v>1.111</v>
      </c>
      <c r="E19" s="223" t="s">
        <v>77</v>
      </c>
      <c r="F19" s="5">
        <v>1002</v>
      </c>
      <c r="G19" s="5">
        <v>1191</v>
      </c>
      <c r="H19" s="222">
        <f t="shared" si="1"/>
        <v>1.189</v>
      </c>
    </row>
    <row r="20" spans="1:8" ht="15" customHeight="1">
      <c r="A20" s="4" t="s">
        <v>78</v>
      </c>
      <c r="B20" s="5">
        <v>2500</v>
      </c>
      <c r="C20" s="5">
        <v>2530</v>
      </c>
      <c r="D20" s="222">
        <f t="shared" si="0"/>
        <v>1.012</v>
      </c>
      <c r="E20" s="223" t="s">
        <v>79</v>
      </c>
      <c r="F20" s="5">
        <v>469</v>
      </c>
      <c r="G20" s="5">
        <v>455</v>
      </c>
      <c r="H20" s="222">
        <f t="shared" si="1"/>
        <v>0.97</v>
      </c>
    </row>
    <row r="21" spans="1:8" ht="15" customHeight="1">
      <c r="A21" s="4" t="s">
        <v>80</v>
      </c>
      <c r="B21" s="5"/>
      <c r="C21" s="5">
        <v>0</v>
      </c>
      <c r="D21" s="222"/>
      <c r="E21" s="223" t="s">
        <v>81</v>
      </c>
      <c r="F21" s="5"/>
      <c r="G21" s="5"/>
      <c r="H21" s="222"/>
    </row>
    <row r="22" spans="1:8" ht="15" customHeight="1">
      <c r="A22" s="4" t="s">
        <v>82</v>
      </c>
      <c r="B22" s="5">
        <v>0</v>
      </c>
      <c r="C22" s="5">
        <v>0</v>
      </c>
      <c r="D22" s="222"/>
      <c r="E22" s="223" t="s">
        <v>83</v>
      </c>
      <c r="F22" s="5">
        <v>885</v>
      </c>
      <c r="G22" s="5">
        <v>599</v>
      </c>
      <c r="H22" s="222">
        <f>G22/F22</f>
        <v>0.677</v>
      </c>
    </row>
    <row r="23" spans="1:8" ht="15" customHeight="1">
      <c r="A23" s="4" t="s">
        <v>84</v>
      </c>
      <c r="B23" s="5">
        <f>SUM(B24:B29)</f>
        <v>10150</v>
      </c>
      <c r="C23" s="5">
        <f>SUM(C24:C29)</f>
        <v>14416</v>
      </c>
      <c r="D23" s="222">
        <f t="shared" si="0"/>
        <v>1.42</v>
      </c>
      <c r="E23" s="223" t="s">
        <v>85</v>
      </c>
      <c r="F23" s="5">
        <v>3465</v>
      </c>
      <c r="G23" s="5">
        <v>5404</v>
      </c>
      <c r="H23" s="222">
        <f t="shared" si="1"/>
        <v>1.56</v>
      </c>
    </row>
    <row r="24" spans="1:8" ht="15" customHeight="1">
      <c r="A24" s="4" t="s">
        <v>86</v>
      </c>
      <c r="B24" s="5">
        <v>1870</v>
      </c>
      <c r="C24" s="5">
        <v>1814</v>
      </c>
      <c r="D24" s="222">
        <f t="shared" si="0"/>
        <v>0.97</v>
      </c>
      <c r="E24" s="223" t="s">
        <v>87</v>
      </c>
      <c r="F24" s="5">
        <v>248</v>
      </c>
      <c r="G24" s="5">
        <v>521</v>
      </c>
      <c r="H24" s="222">
        <f t="shared" si="1"/>
        <v>2.101</v>
      </c>
    </row>
    <row r="25" spans="1:8" ht="15" customHeight="1">
      <c r="A25" s="4" t="s">
        <v>88</v>
      </c>
      <c r="B25" s="5">
        <v>1600</v>
      </c>
      <c r="C25" s="5">
        <v>1732</v>
      </c>
      <c r="D25" s="222">
        <f t="shared" si="0"/>
        <v>1.083</v>
      </c>
      <c r="E25" s="223" t="s">
        <v>89</v>
      </c>
      <c r="F25" s="5">
        <v>995</v>
      </c>
      <c r="G25" s="5">
        <v>1026</v>
      </c>
      <c r="H25" s="222">
        <f t="shared" si="1"/>
        <v>1.031</v>
      </c>
    </row>
    <row r="26" spans="1:8" ht="15" customHeight="1">
      <c r="A26" s="4" t="s">
        <v>90</v>
      </c>
      <c r="B26" s="5">
        <v>1300</v>
      </c>
      <c r="C26" s="5">
        <v>2435</v>
      </c>
      <c r="D26" s="222">
        <f t="shared" si="0"/>
        <v>1.873</v>
      </c>
      <c r="E26" s="223" t="s">
        <v>91</v>
      </c>
      <c r="F26" s="224"/>
      <c r="G26" s="5">
        <v>33</v>
      </c>
      <c r="H26" s="224"/>
    </row>
    <row r="27" spans="1:8" ht="15" customHeight="1">
      <c r="A27" s="4" t="s">
        <v>92</v>
      </c>
      <c r="B27" s="5"/>
      <c r="C27" s="5">
        <v>0</v>
      </c>
      <c r="D27" s="222"/>
      <c r="E27" s="223" t="s">
        <v>93</v>
      </c>
      <c r="F27" s="5">
        <v>1103</v>
      </c>
      <c r="G27" s="5">
        <v>202</v>
      </c>
      <c r="H27" s="222">
        <f>G27/F27</f>
        <v>0.183</v>
      </c>
    </row>
    <row r="28" spans="1:8" ht="15" customHeight="1">
      <c r="A28" s="4" t="s">
        <v>94</v>
      </c>
      <c r="B28" s="5">
        <v>5300</v>
      </c>
      <c r="C28" s="5">
        <v>8334</v>
      </c>
      <c r="D28" s="222">
        <f t="shared" si="0"/>
        <v>1.572</v>
      </c>
      <c r="E28" s="223" t="s">
        <v>95</v>
      </c>
      <c r="F28" s="5">
        <v>3000</v>
      </c>
      <c r="G28" s="5"/>
      <c r="H28" s="222"/>
    </row>
    <row r="29" spans="1:8" ht="15" customHeight="1">
      <c r="A29" s="4" t="s">
        <v>96</v>
      </c>
      <c r="B29" s="5">
        <v>80</v>
      </c>
      <c r="C29" s="5">
        <v>101</v>
      </c>
      <c r="D29" s="222"/>
      <c r="E29" s="223"/>
      <c r="F29" s="5"/>
      <c r="G29" s="5"/>
      <c r="H29" s="222"/>
    </row>
    <row r="30" spans="1:8" ht="15" customHeight="1">
      <c r="A30" s="2" t="s">
        <v>97</v>
      </c>
      <c r="B30" s="5">
        <f>SUM(B23,B5)</f>
        <v>31800</v>
      </c>
      <c r="C30" s="5">
        <f>SUM(C23,C5)</f>
        <v>32349</v>
      </c>
      <c r="D30" s="222">
        <f t="shared" si="0"/>
        <v>1.017</v>
      </c>
      <c r="E30" s="225" t="s">
        <v>98</v>
      </c>
      <c r="F30" s="5">
        <f>SUM(F5:F28)</f>
        <v>134676</v>
      </c>
      <c r="G30" s="5">
        <f>SUM(G5:G27)</f>
        <v>173500</v>
      </c>
      <c r="H30" s="222">
        <f t="shared" si="1"/>
        <v>1.288</v>
      </c>
    </row>
  </sheetData>
  <sheetProtection/>
  <mergeCells count="1">
    <mergeCell ref="A2:H2"/>
  </mergeCells>
  <printOptions/>
  <pageMargins left="0.75" right="0.75" top="0.98" bottom="0.98" header="0.51" footer="0.51"/>
  <pageSetup firstPageNumber="1" useFirstPageNumber="1" orientation="landscape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showZeros="0" zoomScale="115" zoomScaleNormal="115" workbookViewId="0" topLeftCell="A1">
      <selection activeCell="A15" sqref="A15"/>
    </sheetView>
  </sheetViews>
  <sheetFormatPr defaultColWidth="9.00390625" defaultRowHeight="14.25"/>
  <cols>
    <col min="1" max="1" width="35.00390625" style="0" customWidth="1"/>
    <col min="2" max="2" width="10.875" style="0" customWidth="1"/>
    <col min="3" max="3" width="35.00390625" style="0" customWidth="1"/>
    <col min="4" max="4" width="10.875" style="0" customWidth="1"/>
    <col min="5" max="6" width="12.75390625" style="0" customWidth="1"/>
  </cols>
  <sheetData>
    <row r="1" spans="1:4" ht="14.25">
      <c r="A1" s="234" t="s">
        <v>99</v>
      </c>
      <c r="B1" s="234"/>
      <c r="C1" s="234"/>
      <c r="D1" s="234"/>
    </row>
    <row r="2" spans="1:4" ht="22.5">
      <c r="A2" s="235" t="s">
        <v>7</v>
      </c>
      <c r="B2" s="235"/>
      <c r="C2" s="235"/>
      <c r="D2" s="235"/>
    </row>
    <row r="3" spans="1:4" ht="14.25">
      <c r="A3" s="236" t="s">
        <v>100</v>
      </c>
      <c r="B3" s="236"/>
      <c r="C3" s="236"/>
      <c r="D3" s="236"/>
    </row>
    <row r="4" spans="1:4" ht="14.25">
      <c r="A4" s="211" t="s">
        <v>44</v>
      </c>
      <c r="B4" s="211" t="s">
        <v>101</v>
      </c>
      <c r="C4" s="211" t="s">
        <v>44</v>
      </c>
      <c r="D4" s="211" t="s">
        <v>101</v>
      </c>
    </row>
    <row r="5" spans="1:4" ht="14.25">
      <c r="A5" s="126" t="s">
        <v>102</v>
      </c>
      <c r="B5" s="5">
        <v>32349</v>
      </c>
      <c r="C5" s="126" t="s">
        <v>103</v>
      </c>
      <c r="D5" s="5">
        <v>173500</v>
      </c>
    </row>
    <row r="6" spans="1:4" ht="19.5" customHeight="1">
      <c r="A6" s="212" t="s">
        <v>104</v>
      </c>
      <c r="B6" s="213">
        <f>SUM(B7,B12,B31)</f>
        <v>136228</v>
      </c>
      <c r="C6" s="214" t="s">
        <v>105</v>
      </c>
      <c r="D6" s="213">
        <v>0</v>
      </c>
    </row>
    <row r="7" spans="1:4" ht="19.5" customHeight="1">
      <c r="A7" s="126" t="s">
        <v>106</v>
      </c>
      <c r="B7" s="5">
        <f>SUM(B8:B11)</f>
        <v>3328</v>
      </c>
      <c r="C7" s="215" t="s">
        <v>107</v>
      </c>
      <c r="D7" s="5">
        <v>0</v>
      </c>
    </row>
    <row r="8" spans="1:4" ht="19.5" customHeight="1">
      <c r="A8" s="4" t="s">
        <v>108</v>
      </c>
      <c r="B8" s="5">
        <v>3523</v>
      </c>
      <c r="C8" s="216" t="s">
        <v>109</v>
      </c>
      <c r="D8" s="5">
        <v>0</v>
      </c>
    </row>
    <row r="9" spans="1:4" ht="19.5" customHeight="1">
      <c r="A9" s="4" t="s">
        <v>110</v>
      </c>
      <c r="B9" s="5">
        <v>109</v>
      </c>
      <c r="C9" s="216" t="s">
        <v>111</v>
      </c>
      <c r="D9" s="5">
        <v>0</v>
      </c>
    </row>
    <row r="10" spans="1:4" ht="19.5" customHeight="1">
      <c r="A10" s="4" t="s">
        <v>112</v>
      </c>
      <c r="B10" s="5">
        <v>505</v>
      </c>
      <c r="C10" s="216" t="s">
        <v>113</v>
      </c>
      <c r="D10" s="5">
        <v>0</v>
      </c>
    </row>
    <row r="11" spans="1:4" ht="19.5" customHeight="1">
      <c r="A11" s="4" t="s">
        <v>114</v>
      </c>
      <c r="B11" s="5">
        <v>-809</v>
      </c>
      <c r="C11" s="216" t="s">
        <v>115</v>
      </c>
      <c r="D11" s="5">
        <v>0</v>
      </c>
    </row>
    <row r="12" spans="1:4" ht="19.5" customHeight="1">
      <c r="A12" s="126" t="s">
        <v>116</v>
      </c>
      <c r="B12" s="5">
        <f>SUM(B13:B30)</f>
        <v>94225</v>
      </c>
      <c r="C12" s="215" t="s">
        <v>117</v>
      </c>
      <c r="D12" s="5">
        <v>0</v>
      </c>
    </row>
    <row r="13" spans="1:4" ht="19.5" customHeight="1">
      <c r="A13" s="4" t="s">
        <v>118</v>
      </c>
      <c r="B13" s="5">
        <v>0</v>
      </c>
      <c r="C13" s="216" t="s">
        <v>119</v>
      </c>
      <c r="D13" s="5">
        <v>0</v>
      </c>
    </row>
    <row r="14" spans="1:4" ht="19.5" customHeight="1">
      <c r="A14" s="4" t="s">
        <v>120</v>
      </c>
      <c r="B14" s="5">
        <v>38183</v>
      </c>
      <c r="C14" s="216" t="s">
        <v>121</v>
      </c>
      <c r="D14" s="5">
        <v>0</v>
      </c>
    </row>
    <row r="15" spans="1:4" ht="19.5" customHeight="1">
      <c r="A15" s="4" t="s">
        <v>122</v>
      </c>
      <c r="B15" s="5">
        <v>995</v>
      </c>
      <c r="C15" s="216" t="s">
        <v>123</v>
      </c>
      <c r="D15" s="5">
        <v>0</v>
      </c>
    </row>
    <row r="16" spans="1:4" ht="19.5" customHeight="1">
      <c r="A16" s="4" t="s">
        <v>124</v>
      </c>
      <c r="B16" s="5">
        <v>9085</v>
      </c>
      <c r="C16" s="216" t="s">
        <v>125</v>
      </c>
      <c r="D16" s="5">
        <v>0</v>
      </c>
    </row>
    <row r="17" spans="1:4" ht="19.5" customHeight="1">
      <c r="A17" s="4" t="s">
        <v>126</v>
      </c>
      <c r="B17" s="5">
        <v>5378</v>
      </c>
      <c r="C17" s="216" t="s">
        <v>127</v>
      </c>
      <c r="D17" s="5">
        <v>0</v>
      </c>
    </row>
    <row r="18" spans="1:4" ht="19.5" customHeight="1">
      <c r="A18" s="4" t="s">
        <v>128</v>
      </c>
      <c r="B18" s="5">
        <v>0</v>
      </c>
      <c r="C18" s="216" t="s">
        <v>129</v>
      </c>
      <c r="D18" s="5">
        <v>0</v>
      </c>
    </row>
    <row r="19" spans="1:4" ht="19.5" customHeight="1">
      <c r="A19" s="4" t="s">
        <v>130</v>
      </c>
      <c r="B19" s="5">
        <v>0</v>
      </c>
      <c r="C19" s="216" t="s">
        <v>131</v>
      </c>
      <c r="D19" s="5">
        <v>0</v>
      </c>
    </row>
    <row r="20" spans="1:4" ht="19.5" customHeight="1">
      <c r="A20" s="4" t="s">
        <v>132</v>
      </c>
      <c r="B20" s="5">
        <v>20</v>
      </c>
      <c r="C20" s="216" t="s">
        <v>133</v>
      </c>
      <c r="D20" s="5">
        <v>0</v>
      </c>
    </row>
    <row r="21" spans="1:4" ht="19.5" customHeight="1">
      <c r="A21" s="4" t="s">
        <v>134</v>
      </c>
      <c r="B21" s="5">
        <v>204</v>
      </c>
      <c r="C21" s="216" t="s">
        <v>135</v>
      </c>
      <c r="D21" s="5">
        <v>0</v>
      </c>
    </row>
    <row r="22" spans="1:4" ht="19.5" customHeight="1">
      <c r="A22" s="4" t="s">
        <v>136</v>
      </c>
      <c r="B22" s="5">
        <v>933</v>
      </c>
      <c r="C22" s="216" t="s">
        <v>137</v>
      </c>
      <c r="D22" s="5">
        <v>0</v>
      </c>
    </row>
    <row r="23" spans="1:4" ht="19.5" customHeight="1">
      <c r="A23" s="4" t="s">
        <v>138</v>
      </c>
      <c r="B23" s="5">
        <v>2911</v>
      </c>
      <c r="C23" s="216" t="s">
        <v>139</v>
      </c>
      <c r="D23" s="5">
        <v>0</v>
      </c>
    </row>
    <row r="24" spans="1:4" ht="19.5" customHeight="1">
      <c r="A24" s="4" t="s">
        <v>140</v>
      </c>
      <c r="B24" s="5">
        <v>5996</v>
      </c>
      <c r="C24" s="216" t="s">
        <v>141</v>
      </c>
      <c r="D24" s="5">
        <v>0</v>
      </c>
    </row>
    <row r="25" spans="1:4" ht="19.5" customHeight="1">
      <c r="A25" s="4" t="s">
        <v>142</v>
      </c>
      <c r="B25" s="5">
        <v>11322</v>
      </c>
      <c r="C25" s="216" t="s">
        <v>143</v>
      </c>
      <c r="D25" s="5">
        <v>0</v>
      </c>
    </row>
    <row r="26" spans="1:4" ht="19.5" customHeight="1">
      <c r="A26" s="4" t="s">
        <v>144</v>
      </c>
      <c r="B26" s="5">
        <v>2069</v>
      </c>
      <c r="C26" s="216" t="s">
        <v>145</v>
      </c>
      <c r="D26" s="5">
        <v>0</v>
      </c>
    </row>
    <row r="27" spans="1:4" ht="19.5" customHeight="1">
      <c r="A27" s="4" t="s">
        <v>146</v>
      </c>
      <c r="B27" s="5">
        <v>1146</v>
      </c>
      <c r="C27" s="216" t="s">
        <v>147</v>
      </c>
      <c r="D27" s="5">
        <v>0</v>
      </c>
    </row>
    <row r="28" spans="1:4" ht="19.5" customHeight="1">
      <c r="A28" s="4" t="s">
        <v>148</v>
      </c>
      <c r="B28" s="5">
        <v>0</v>
      </c>
      <c r="C28" s="216" t="s">
        <v>149</v>
      </c>
      <c r="D28" s="5">
        <v>0</v>
      </c>
    </row>
    <row r="29" spans="1:4" ht="19.5" customHeight="1">
      <c r="A29" s="4" t="s">
        <v>150</v>
      </c>
      <c r="B29" s="5">
        <v>13343</v>
      </c>
      <c r="C29" s="216" t="s">
        <v>151</v>
      </c>
      <c r="D29" s="5">
        <v>0</v>
      </c>
    </row>
    <row r="30" spans="1:4" ht="19.5" customHeight="1">
      <c r="A30" s="4" t="s">
        <v>152</v>
      </c>
      <c r="B30" s="5">
        <v>2640</v>
      </c>
      <c r="C30" s="216" t="s">
        <v>153</v>
      </c>
      <c r="D30" s="5">
        <v>0</v>
      </c>
    </row>
    <row r="31" spans="1:4" ht="19.5" customHeight="1">
      <c r="A31" s="126" t="s">
        <v>154</v>
      </c>
      <c r="B31" s="5">
        <v>38675</v>
      </c>
      <c r="C31" s="215" t="s">
        <v>155</v>
      </c>
      <c r="D31" s="5">
        <v>0</v>
      </c>
    </row>
    <row r="32" spans="1:4" ht="19.5" customHeight="1">
      <c r="A32" s="126" t="s">
        <v>156</v>
      </c>
      <c r="B32" s="5">
        <v>0</v>
      </c>
      <c r="C32" s="215" t="s">
        <v>157</v>
      </c>
      <c r="D32" s="5">
        <v>0</v>
      </c>
    </row>
    <row r="33" spans="1:4" ht="19.5" customHeight="1">
      <c r="A33" s="126" t="s">
        <v>158</v>
      </c>
      <c r="B33" s="5">
        <v>0</v>
      </c>
      <c r="C33" s="215" t="s">
        <v>159</v>
      </c>
      <c r="D33" s="5">
        <f>SUM(D34:D37)</f>
        <v>3481</v>
      </c>
    </row>
    <row r="34" spans="1:4" ht="19.5" customHeight="1">
      <c r="A34" s="4" t="s">
        <v>160</v>
      </c>
      <c r="B34" s="5">
        <v>0</v>
      </c>
      <c r="C34" s="216" t="s">
        <v>161</v>
      </c>
      <c r="D34" s="5"/>
    </row>
    <row r="35" spans="1:4" ht="19.5" customHeight="1">
      <c r="A35" s="4" t="s">
        <v>162</v>
      </c>
      <c r="B35" s="5">
        <v>0</v>
      </c>
      <c r="C35" s="216" t="s">
        <v>163</v>
      </c>
      <c r="D35" s="5">
        <v>33</v>
      </c>
    </row>
    <row r="36" spans="1:4" ht="19.5" customHeight="1">
      <c r="A36" s="4" t="s">
        <v>164</v>
      </c>
      <c r="B36" s="5">
        <v>0</v>
      </c>
      <c r="C36" s="216" t="s">
        <v>165</v>
      </c>
      <c r="D36" s="5">
        <v>0</v>
      </c>
    </row>
    <row r="37" spans="1:4" ht="19.5" customHeight="1">
      <c r="A37" s="4" t="s">
        <v>166</v>
      </c>
      <c r="B37" s="5">
        <v>0</v>
      </c>
      <c r="C37" s="216" t="s">
        <v>167</v>
      </c>
      <c r="D37" s="5">
        <v>3448</v>
      </c>
    </row>
    <row r="38" spans="1:4" ht="19.5" customHeight="1">
      <c r="A38" s="126" t="s">
        <v>168</v>
      </c>
      <c r="B38" s="5">
        <v>0</v>
      </c>
      <c r="C38" s="215" t="s">
        <v>169</v>
      </c>
      <c r="D38" s="5"/>
    </row>
    <row r="39" spans="1:4" ht="19.5" customHeight="1">
      <c r="A39" s="126" t="s">
        <v>170</v>
      </c>
      <c r="B39" s="5">
        <v>0</v>
      </c>
      <c r="C39" s="215" t="s">
        <v>171</v>
      </c>
      <c r="D39" s="5">
        <v>0</v>
      </c>
    </row>
    <row r="40" spans="1:6" ht="19.5" customHeight="1">
      <c r="A40" s="217" t="s">
        <v>172</v>
      </c>
      <c r="B40" s="5">
        <v>0</v>
      </c>
      <c r="C40" s="218" t="s">
        <v>173</v>
      </c>
      <c r="D40" s="5">
        <v>0</v>
      </c>
      <c r="E40" s="33"/>
      <c r="F40" s="33"/>
    </row>
    <row r="41" spans="1:6" ht="19.5" customHeight="1">
      <c r="A41" s="4" t="s">
        <v>174</v>
      </c>
      <c r="B41" s="5">
        <v>0</v>
      </c>
      <c r="C41" s="216" t="s">
        <v>175</v>
      </c>
      <c r="D41" s="5">
        <v>0</v>
      </c>
      <c r="E41" s="33"/>
      <c r="F41" s="33"/>
    </row>
    <row r="42" spans="1:4" ht="19.5" customHeight="1">
      <c r="A42" s="4" t="s">
        <v>176</v>
      </c>
      <c r="B42" s="5">
        <v>0</v>
      </c>
      <c r="C42" s="216" t="s">
        <v>177</v>
      </c>
      <c r="D42" s="5">
        <v>0</v>
      </c>
    </row>
    <row r="43" spans="1:4" ht="19.5" customHeight="1">
      <c r="A43" s="126" t="s">
        <v>178</v>
      </c>
      <c r="B43" s="5">
        <v>0</v>
      </c>
      <c r="C43" s="215" t="s">
        <v>179</v>
      </c>
      <c r="D43" s="5">
        <f>SUM(D44:D45)</f>
        <v>28800</v>
      </c>
    </row>
    <row r="44" spans="1:4" ht="19.5" customHeight="1">
      <c r="A44" s="4" t="s">
        <v>180</v>
      </c>
      <c r="B44" s="5">
        <v>0</v>
      </c>
      <c r="C44" s="216" t="s">
        <v>181</v>
      </c>
      <c r="D44" s="5">
        <v>28800</v>
      </c>
    </row>
    <row r="45" spans="1:4" ht="19.5" customHeight="1">
      <c r="A45" s="4" t="s">
        <v>182</v>
      </c>
      <c r="B45" s="5">
        <v>0</v>
      </c>
      <c r="C45" s="216" t="s">
        <v>183</v>
      </c>
      <c r="D45" s="5">
        <v>0</v>
      </c>
    </row>
    <row r="46" spans="1:4" ht="19.5" customHeight="1">
      <c r="A46" s="126" t="s">
        <v>184</v>
      </c>
      <c r="B46" s="5">
        <f>SUM(B47)</f>
        <v>34300</v>
      </c>
      <c r="C46" s="215" t="s">
        <v>185</v>
      </c>
      <c r="D46" s="5">
        <v>0</v>
      </c>
    </row>
    <row r="47" spans="1:4" ht="19.5" customHeight="1">
      <c r="A47" s="4" t="s">
        <v>186</v>
      </c>
      <c r="B47" s="5">
        <v>34300</v>
      </c>
      <c r="C47" s="216" t="s">
        <v>187</v>
      </c>
      <c r="D47" s="5">
        <v>0</v>
      </c>
    </row>
    <row r="48" spans="1:4" ht="19.5" customHeight="1">
      <c r="A48" s="4" t="s">
        <v>188</v>
      </c>
      <c r="B48" s="5">
        <v>0</v>
      </c>
      <c r="C48" s="216" t="s">
        <v>189</v>
      </c>
      <c r="D48" s="5">
        <v>0</v>
      </c>
    </row>
    <row r="49" spans="1:4" ht="19.5" customHeight="1">
      <c r="A49" s="126" t="s">
        <v>190</v>
      </c>
      <c r="B49" s="5">
        <v>0</v>
      </c>
      <c r="C49" s="215" t="s">
        <v>191</v>
      </c>
      <c r="D49" s="5">
        <v>0</v>
      </c>
    </row>
    <row r="50" spans="1:4" ht="19.5" customHeight="1">
      <c r="A50" s="126" t="s">
        <v>192</v>
      </c>
      <c r="B50" s="5">
        <v>0</v>
      </c>
      <c r="C50" s="215" t="s">
        <v>193</v>
      </c>
      <c r="D50" s="5">
        <v>0</v>
      </c>
    </row>
    <row r="51" spans="1:4" ht="19.5" customHeight="1">
      <c r="A51" s="126" t="s">
        <v>194</v>
      </c>
      <c r="B51" s="5">
        <v>0</v>
      </c>
      <c r="C51" s="215" t="s">
        <v>195</v>
      </c>
      <c r="D51" s="5">
        <v>0</v>
      </c>
    </row>
    <row r="52" spans="1:4" ht="19.5" customHeight="1">
      <c r="A52" s="126" t="s">
        <v>196</v>
      </c>
      <c r="B52" s="5">
        <v>4988</v>
      </c>
      <c r="C52" s="219"/>
      <c r="D52" s="5"/>
    </row>
    <row r="53" spans="1:4" ht="19.5" customHeight="1">
      <c r="A53" s="126" t="s">
        <v>197</v>
      </c>
      <c r="B53" s="5">
        <v>22</v>
      </c>
      <c r="C53" s="215" t="s">
        <v>198</v>
      </c>
      <c r="D53" s="5"/>
    </row>
    <row r="54" spans="1:4" ht="19.5" customHeight="1">
      <c r="A54" s="126" t="s">
        <v>199</v>
      </c>
      <c r="B54" s="5">
        <f>SUM(B55:B58)</f>
        <v>51</v>
      </c>
      <c r="C54" s="215" t="s">
        <v>200</v>
      </c>
      <c r="D54" s="5"/>
    </row>
    <row r="55" spans="1:4" ht="19.5" customHeight="1">
      <c r="A55" s="4" t="s">
        <v>201</v>
      </c>
      <c r="B55" s="5"/>
      <c r="C55" s="215" t="s">
        <v>202</v>
      </c>
      <c r="D55" s="5">
        <v>2157</v>
      </c>
    </row>
    <row r="56" spans="1:4" ht="19.5" customHeight="1">
      <c r="A56" s="4" t="s">
        <v>203</v>
      </c>
      <c r="B56" s="5">
        <v>51</v>
      </c>
      <c r="C56" s="215" t="s">
        <v>204</v>
      </c>
      <c r="D56" s="5">
        <v>2157</v>
      </c>
    </row>
    <row r="57" spans="1:4" ht="19.5" customHeight="1">
      <c r="A57" s="4" t="s">
        <v>205</v>
      </c>
      <c r="B57" s="5"/>
      <c r="C57" s="215" t="s">
        <v>206</v>
      </c>
      <c r="D57" s="5">
        <v>0</v>
      </c>
    </row>
    <row r="58" spans="1:4" ht="19.5" customHeight="1">
      <c r="A58" s="4" t="s">
        <v>207</v>
      </c>
      <c r="B58" s="5">
        <v>0</v>
      </c>
      <c r="C58" s="216"/>
      <c r="D58" s="5"/>
    </row>
    <row r="59" spans="1:4" ht="19.5" customHeight="1">
      <c r="A59" s="2" t="s">
        <v>208</v>
      </c>
      <c r="B59" s="5">
        <f>SUM(B5,B6,B46,B52,B53,B54)</f>
        <v>207938</v>
      </c>
      <c r="C59" s="2" t="s">
        <v>209</v>
      </c>
      <c r="D59" s="5">
        <f>SUM(D5,D33,D43,D55)</f>
        <v>207938</v>
      </c>
    </row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/>
  <mergeCells count="3">
    <mergeCell ref="A1:D1"/>
    <mergeCell ref="A2:D2"/>
    <mergeCell ref="A3:D3"/>
  </mergeCells>
  <printOptions/>
  <pageMargins left="0.2" right="0.2" top="0.98" bottom="0.98" header="0.51" footer="0.51"/>
  <pageSetup firstPageNumber="2" useFirstPageNumber="1" orientation="portrait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2" sqref="A2:J2"/>
    </sheetView>
  </sheetViews>
  <sheetFormatPr defaultColWidth="9.125" defaultRowHeight="14.25"/>
  <cols>
    <col min="1" max="1" width="33.50390625" style="1" customWidth="1"/>
    <col min="2" max="2" width="12.625" style="1" hidden="1" customWidth="1"/>
    <col min="3" max="7" width="12.625" style="1" customWidth="1"/>
    <col min="8" max="9" width="12.625" style="1" hidden="1" customWidth="1"/>
    <col min="10" max="10" width="12.125" style="1" hidden="1" customWidth="1"/>
    <col min="11" max="16384" width="9.125" style="1" customWidth="1"/>
  </cols>
  <sheetData>
    <row r="1" ht="14.25">
      <c r="A1" s="1" t="s">
        <v>1556</v>
      </c>
    </row>
    <row r="2" spans="1:10" ht="33.75" customHeight="1">
      <c r="A2" s="235" t="s">
        <v>1532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10" ht="16.5" customHeight="1">
      <c r="A3" s="236" t="s">
        <v>1555</v>
      </c>
      <c r="B3" s="236"/>
      <c r="C3" s="236"/>
      <c r="D3" s="236"/>
      <c r="E3" s="236"/>
      <c r="F3" s="236"/>
      <c r="G3" s="236"/>
      <c r="H3" s="236"/>
      <c r="I3" s="236"/>
      <c r="J3" s="236"/>
    </row>
    <row r="4" spans="1:10" ht="16.5" customHeight="1">
      <c r="A4" s="236" t="s">
        <v>1515</v>
      </c>
      <c r="B4" s="236"/>
      <c r="C4" s="236"/>
      <c r="D4" s="236"/>
      <c r="E4" s="236"/>
      <c r="F4" s="236"/>
      <c r="G4" s="236"/>
      <c r="H4" s="236"/>
      <c r="I4" s="236"/>
      <c r="J4" s="236"/>
    </row>
    <row r="5" spans="1:10" ht="16.5" customHeight="1">
      <c r="A5" s="230" t="s">
        <v>1261</v>
      </c>
      <c r="B5" s="258" t="s">
        <v>1516</v>
      </c>
      <c r="C5" s="230" t="s">
        <v>1517</v>
      </c>
      <c r="D5" s="230"/>
      <c r="E5" s="230"/>
      <c r="F5" s="230"/>
      <c r="G5" s="230"/>
      <c r="H5" s="230" t="s">
        <v>1518</v>
      </c>
      <c r="I5" s="230"/>
      <c r="J5" s="230"/>
    </row>
    <row r="6" spans="1:10" ht="16.5" customHeight="1">
      <c r="A6" s="231"/>
      <c r="B6" s="259"/>
      <c r="C6" s="3" t="s">
        <v>1519</v>
      </c>
      <c r="D6" s="3" t="s">
        <v>1520</v>
      </c>
      <c r="E6" s="3" t="s">
        <v>1521</v>
      </c>
      <c r="F6" s="3" t="s">
        <v>1522</v>
      </c>
      <c r="G6" s="3" t="s">
        <v>1523</v>
      </c>
      <c r="H6" s="3" t="s">
        <v>1519</v>
      </c>
      <c r="I6" s="3" t="s">
        <v>1524</v>
      </c>
      <c r="J6" s="3" t="s">
        <v>1525</v>
      </c>
    </row>
    <row r="7" spans="1:10" ht="16.5" customHeight="1">
      <c r="A7" s="4" t="s">
        <v>1526</v>
      </c>
      <c r="B7" s="5">
        <v>111032</v>
      </c>
      <c r="C7" s="5">
        <v>86721</v>
      </c>
      <c r="D7" s="5">
        <v>28250</v>
      </c>
      <c r="E7" s="5">
        <v>0</v>
      </c>
      <c r="F7" s="5">
        <v>0</v>
      </c>
      <c r="G7" s="5">
        <v>58471</v>
      </c>
      <c r="H7" s="5">
        <v>24311</v>
      </c>
      <c r="I7" s="5">
        <v>800</v>
      </c>
      <c r="J7" s="5">
        <v>23511</v>
      </c>
    </row>
    <row r="8" spans="1:10" ht="16.5" customHeight="1">
      <c r="A8" s="4" t="s">
        <v>1527</v>
      </c>
      <c r="B8" s="5">
        <f>C8+H8</f>
        <v>122936</v>
      </c>
      <c r="C8" s="5">
        <v>98625</v>
      </c>
      <c r="D8" s="6"/>
      <c r="E8" s="6"/>
      <c r="F8" s="6"/>
      <c r="G8" s="7"/>
      <c r="H8" s="5">
        <v>24311</v>
      </c>
      <c r="I8" s="6"/>
      <c r="J8" s="7"/>
    </row>
    <row r="9" spans="1:10" ht="16.5" customHeight="1">
      <c r="A9" s="4" t="s">
        <v>1528</v>
      </c>
      <c r="B9" s="5">
        <f>C9+H9</f>
        <v>43800</v>
      </c>
      <c r="C9" s="5">
        <f>SUM(D9:F9)</f>
        <v>34300</v>
      </c>
      <c r="D9" s="5">
        <v>34300</v>
      </c>
      <c r="E9" s="5">
        <v>0</v>
      </c>
      <c r="F9" s="5">
        <v>0</v>
      </c>
      <c r="G9" s="6"/>
      <c r="H9" s="5">
        <f>I9</f>
        <v>9500</v>
      </c>
      <c r="I9" s="5">
        <v>9500</v>
      </c>
      <c r="J9" s="6"/>
    </row>
    <row r="10" spans="1:10" ht="16.5" customHeight="1">
      <c r="A10" s="4" t="s">
        <v>1529</v>
      </c>
      <c r="B10" s="5">
        <f>C10+H10</f>
        <v>38300</v>
      </c>
      <c r="C10" s="5">
        <f>SUM(D10:G10)</f>
        <v>28800</v>
      </c>
      <c r="D10" s="5">
        <v>3300</v>
      </c>
      <c r="E10" s="5">
        <v>0</v>
      </c>
      <c r="F10" s="5">
        <v>0</v>
      </c>
      <c r="G10" s="5">
        <v>25500</v>
      </c>
      <c r="H10" s="5">
        <f>J10+I10</f>
        <v>9500</v>
      </c>
      <c r="I10" s="5">
        <v>0</v>
      </c>
      <c r="J10" s="5">
        <v>9500</v>
      </c>
    </row>
    <row r="11" spans="1:10" ht="16.5" customHeight="1">
      <c r="A11" s="4" t="s">
        <v>1530</v>
      </c>
      <c r="B11" s="5">
        <f>C11+H11</f>
        <v>1796</v>
      </c>
      <c r="C11" s="5">
        <f>SUM(D11:G11)</f>
        <v>396</v>
      </c>
      <c r="D11" s="5">
        <v>0</v>
      </c>
      <c r="E11" s="5">
        <v>0</v>
      </c>
      <c r="F11" s="5">
        <v>0</v>
      </c>
      <c r="G11" s="5">
        <v>396</v>
      </c>
      <c r="H11" s="5">
        <f>I11+J11</f>
        <v>1400</v>
      </c>
      <c r="I11" s="5">
        <v>0</v>
      </c>
      <c r="J11" s="5">
        <v>1400</v>
      </c>
    </row>
    <row r="12" spans="1:10" ht="16.5" customHeight="1">
      <c r="A12" s="4" t="s">
        <v>1531</v>
      </c>
      <c r="B12" s="5">
        <f>C12+H12</f>
        <v>114736</v>
      </c>
      <c r="C12" s="5">
        <f>SUM(D12:G12)</f>
        <v>91825</v>
      </c>
      <c r="D12" s="5">
        <f>D7+D9-D10-D11</f>
        <v>59250</v>
      </c>
      <c r="E12" s="5">
        <f>E7+E9-E10-E11</f>
        <v>0</v>
      </c>
      <c r="F12" s="5">
        <f>F7+F9-F10-F11</f>
        <v>0</v>
      </c>
      <c r="G12" s="5">
        <f>G7-G10-G11</f>
        <v>32575</v>
      </c>
      <c r="H12" s="5">
        <f>SUM(I12:J12)</f>
        <v>22911</v>
      </c>
      <c r="I12" s="5">
        <f>I9+I7-I10-I11</f>
        <v>10300</v>
      </c>
      <c r="J12" s="5">
        <f>J7-J10-J11</f>
        <v>12611</v>
      </c>
    </row>
  </sheetData>
  <mergeCells count="7">
    <mergeCell ref="A2:J2"/>
    <mergeCell ref="A3:J3"/>
    <mergeCell ref="A4:J4"/>
    <mergeCell ref="A5:A6"/>
    <mergeCell ref="B5:B6"/>
    <mergeCell ref="C5:G5"/>
    <mergeCell ref="H5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2"/>
  <sheetViews>
    <sheetView showGridLines="0" showZeros="0" zoomScale="93" zoomScaleNormal="93" workbookViewId="0" topLeftCell="A1">
      <pane ySplit="4" topLeftCell="BM15" activePane="bottomLeft" state="frozen"/>
      <selection pane="topLeft" activeCell="A1" sqref="A1"/>
      <selection pane="bottomLeft" activeCell="A2" sqref="A2:D2"/>
    </sheetView>
  </sheetViews>
  <sheetFormatPr defaultColWidth="9.00390625" defaultRowHeight="14.25"/>
  <cols>
    <col min="1" max="1" width="47.125" style="101" customWidth="1"/>
    <col min="2" max="3" width="23.50390625" style="101" customWidth="1"/>
    <col min="4" max="4" width="11.50390625" style="202" hidden="1" customWidth="1"/>
    <col min="5" max="6" width="12.75390625" style="101" customWidth="1"/>
    <col min="7" max="16384" width="9.00390625" style="101" customWidth="1"/>
  </cols>
  <sheetData>
    <row r="1" ht="18" customHeight="1">
      <c r="A1" s="104" t="s">
        <v>1558</v>
      </c>
    </row>
    <row r="2" spans="1:4" s="104" customFormat="1" ht="20.25">
      <c r="A2" s="237" t="s">
        <v>10</v>
      </c>
      <c r="B2" s="237"/>
      <c r="C2" s="237"/>
      <c r="D2" s="237"/>
    </row>
    <row r="3" spans="1:4" ht="20.25" customHeight="1">
      <c r="A3" s="104"/>
      <c r="C3" s="203" t="s">
        <v>100</v>
      </c>
      <c r="D3" s="204" t="s">
        <v>100</v>
      </c>
    </row>
    <row r="4" spans="1:4" ht="39" customHeight="1">
      <c r="A4" s="105" t="s">
        <v>210</v>
      </c>
      <c r="B4" s="106" t="s">
        <v>211</v>
      </c>
      <c r="C4" s="107" t="s">
        <v>212</v>
      </c>
      <c r="D4" s="205" t="s">
        <v>213</v>
      </c>
    </row>
    <row r="5" spans="1:4" ht="27.75" customHeight="1">
      <c r="A5" s="206" t="s">
        <v>48</v>
      </c>
      <c r="B5" s="207">
        <f>SUM(B6:B21)</f>
        <v>17933</v>
      </c>
      <c r="C5" s="207">
        <f>SUM(C6:C21)</f>
        <v>18490</v>
      </c>
      <c r="D5" s="208">
        <f>IF(B5=0,0,C5/B5*100)-100</f>
        <v>3.1</v>
      </c>
    </row>
    <row r="6" spans="1:4" ht="27.75" customHeight="1">
      <c r="A6" s="206" t="s">
        <v>214</v>
      </c>
      <c r="B6" s="207">
        <v>3582</v>
      </c>
      <c r="C6" s="207">
        <f>4190+3800-100+300-40</f>
        <v>8150</v>
      </c>
      <c r="D6" s="208">
        <f aca="true" t="shared" si="0" ref="D6:D29">IF(B6=0,0,C6/B6*100)-100</f>
        <v>127.5</v>
      </c>
    </row>
    <row r="7" spans="1:4" ht="27.75" customHeight="1">
      <c r="A7" s="206" t="s">
        <v>54</v>
      </c>
      <c r="B7" s="207">
        <v>4369</v>
      </c>
      <c r="C7" s="207"/>
      <c r="D7" s="208">
        <f t="shared" si="0"/>
        <v>-100</v>
      </c>
    </row>
    <row r="8" spans="1:4" ht="27.75" customHeight="1">
      <c r="A8" s="206" t="s">
        <v>56</v>
      </c>
      <c r="B8" s="207">
        <v>1423</v>
      </c>
      <c r="C8" s="207">
        <v>1530</v>
      </c>
      <c r="D8" s="208">
        <f t="shared" si="0"/>
        <v>7.5</v>
      </c>
    </row>
    <row r="9" spans="1:4" ht="27.75" customHeight="1">
      <c r="A9" s="206" t="s">
        <v>58</v>
      </c>
      <c r="B9" s="207">
        <v>0</v>
      </c>
      <c r="C9" s="207">
        <v>0</v>
      </c>
      <c r="D9" s="208"/>
    </row>
    <row r="10" spans="1:4" ht="27.75" customHeight="1">
      <c r="A10" s="206" t="s">
        <v>60</v>
      </c>
      <c r="B10" s="207">
        <v>425</v>
      </c>
      <c r="C10" s="207">
        <f>500+100</f>
        <v>600</v>
      </c>
      <c r="D10" s="208">
        <f t="shared" si="0"/>
        <v>41.2</v>
      </c>
    </row>
    <row r="11" spans="1:4" ht="27.75" customHeight="1">
      <c r="A11" s="206" t="s">
        <v>62</v>
      </c>
      <c r="B11" s="207">
        <v>436</v>
      </c>
      <c r="C11" s="207">
        <f>400+100</f>
        <v>500</v>
      </c>
      <c r="D11" s="208">
        <f t="shared" si="0"/>
        <v>14.7</v>
      </c>
    </row>
    <row r="12" spans="1:4" ht="27.75" customHeight="1">
      <c r="A12" s="206" t="s">
        <v>64</v>
      </c>
      <c r="B12" s="207">
        <v>1040</v>
      </c>
      <c r="C12" s="207">
        <f>1000+100</f>
        <v>1100</v>
      </c>
      <c r="D12" s="208">
        <f t="shared" si="0"/>
        <v>5.8</v>
      </c>
    </row>
    <row r="13" spans="1:4" ht="27.75" customHeight="1">
      <c r="A13" s="206" t="s">
        <v>66</v>
      </c>
      <c r="B13" s="207">
        <v>344</v>
      </c>
      <c r="C13" s="207">
        <f>300+50</f>
        <v>350</v>
      </c>
      <c r="D13" s="208">
        <f t="shared" si="0"/>
        <v>1.7</v>
      </c>
    </row>
    <row r="14" spans="1:4" ht="27.75" customHeight="1">
      <c r="A14" s="206" t="s">
        <v>68</v>
      </c>
      <c r="B14" s="207">
        <v>309</v>
      </c>
      <c r="C14" s="207">
        <f>300+30</f>
        <v>330</v>
      </c>
      <c r="D14" s="208">
        <f t="shared" si="0"/>
        <v>6.8</v>
      </c>
    </row>
    <row r="15" spans="1:4" ht="27.75" customHeight="1">
      <c r="A15" s="206" t="s">
        <v>70</v>
      </c>
      <c r="B15" s="207">
        <v>359</v>
      </c>
      <c r="C15" s="207">
        <f>350+20</f>
        <v>370</v>
      </c>
      <c r="D15" s="208">
        <f t="shared" si="0"/>
        <v>3.1</v>
      </c>
    </row>
    <row r="16" spans="1:4" ht="27.75" customHeight="1">
      <c r="A16" s="206" t="s">
        <v>72</v>
      </c>
      <c r="B16" s="207">
        <v>904</v>
      </c>
      <c r="C16" s="207">
        <v>910</v>
      </c>
      <c r="D16" s="208">
        <f t="shared" si="0"/>
        <v>0.7</v>
      </c>
    </row>
    <row r="17" spans="1:4" ht="27.75" customHeight="1">
      <c r="A17" s="206" t="s">
        <v>74</v>
      </c>
      <c r="B17" s="207">
        <v>434</v>
      </c>
      <c r="C17" s="207">
        <v>450</v>
      </c>
      <c r="D17" s="208">
        <f t="shared" si="0"/>
        <v>3.7</v>
      </c>
    </row>
    <row r="18" spans="1:4" ht="27.75" customHeight="1">
      <c r="A18" s="206" t="s">
        <v>76</v>
      </c>
      <c r="B18" s="207">
        <v>1778</v>
      </c>
      <c r="C18" s="207">
        <f>1800-100-100</f>
        <v>1600</v>
      </c>
      <c r="D18" s="208">
        <f t="shared" si="0"/>
        <v>-10</v>
      </c>
    </row>
    <row r="19" spans="1:4" ht="27.75" customHeight="1">
      <c r="A19" s="206" t="s">
        <v>78</v>
      </c>
      <c r="B19" s="207">
        <v>2530</v>
      </c>
      <c r="C19" s="207">
        <v>2600</v>
      </c>
      <c r="D19" s="208">
        <f t="shared" si="0"/>
        <v>2.8</v>
      </c>
    </row>
    <row r="20" spans="1:4" ht="27.75" customHeight="1">
      <c r="A20" s="206" t="s">
        <v>80</v>
      </c>
      <c r="B20" s="207"/>
      <c r="C20" s="207"/>
      <c r="D20" s="208"/>
    </row>
    <row r="21" spans="1:4" ht="27.75" customHeight="1">
      <c r="A21" s="206" t="s">
        <v>82</v>
      </c>
      <c r="B21" s="207"/>
      <c r="C21" s="207"/>
      <c r="D21" s="208"/>
    </row>
    <row r="22" spans="1:4" ht="27.75" customHeight="1">
      <c r="A22" s="206" t="s">
        <v>84</v>
      </c>
      <c r="B22" s="207">
        <f>SUM(B23:B28)</f>
        <v>14416</v>
      </c>
      <c r="C22" s="207">
        <f>SUM(C23:C28)</f>
        <v>14600</v>
      </c>
      <c r="D22" s="208">
        <f t="shared" si="0"/>
        <v>1.3</v>
      </c>
    </row>
    <row r="23" spans="1:4" ht="27.75" customHeight="1">
      <c r="A23" s="206" t="s">
        <v>86</v>
      </c>
      <c r="B23" s="207">
        <v>1814</v>
      </c>
      <c r="C23" s="207">
        <f>2000-100</f>
        <v>1900</v>
      </c>
      <c r="D23" s="208">
        <f t="shared" si="0"/>
        <v>4.7</v>
      </c>
    </row>
    <row r="24" spans="1:4" ht="27.75" customHeight="1">
      <c r="A24" s="206" t="s">
        <v>88</v>
      </c>
      <c r="B24" s="207">
        <v>1732</v>
      </c>
      <c r="C24" s="207">
        <f>1900-100</f>
        <v>1800</v>
      </c>
      <c r="D24" s="208">
        <f t="shared" si="0"/>
        <v>3.9</v>
      </c>
    </row>
    <row r="25" spans="1:4" ht="27.75" customHeight="1">
      <c r="A25" s="206" t="s">
        <v>90</v>
      </c>
      <c r="B25" s="207">
        <v>2435</v>
      </c>
      <c r="C25" s="207">
        <v>2500</v>
      </c>
      <c r="D25" s="208">
        <f t="shared" si="0"/>
        <v>2.7</v>
      </c>
    </row>
    <row r="26" spans="1:4" ht="27.75" customHeight="1">
      <c r="A26" s="206" t="s">
        <v>92</v>
      </c>
      <c r="B26" s="207">
        <v>0</v>
      </c>
      <c r="C26" s="207">
        <v>0</v>
      </c>
      <c r="D26" s="208"/>
    </row>
    <row r="27" spans="1:4" ht="27.75" customHeight="1">
      <c r="A27" s="206" t="s">
        <v>215</v>
      </c>
      <c r="B27" s="207">
        <v>8334</v>
      </c>
      <c r="C27" s="207">
        <f>8500-100-100</f>
        <v>8300</v>
      </c>
      <c r="D27" s="208">
        <f t="shared" si="0"/>
        <v>-0.4</v>
      </c>
    </row>
    <row r="28" spans="1:4" ht="27.75" customHeight="1">
      <c r="A28" s="206" t="s">
        <v>96</v>
      </c>
      <c r="B28" s="207">
        <v>101</v>
      </c>
      <c r="C28" s="207">
        <v>100</v>
      </c>
      <c r="D28" s="208">
        <f t="shared" si="0"/>
        <v>-1</v>
      </c>
    </row>
    <row r="29" spans="1:4" ht="27.75" customHeight="1">
      <c r="A29" s="105" t="s">
        <v>216</v>
      </c>
      <c r="B29" s="207">
        <f>SUM(B5,B22)</f>
        <v>32349</v>
      </c>
      <c r="C29" s="207">
        <f>SUM(C5,C22)</f>
        <v>33090</v>
      </c>
      <c r="D29" s="208">
        <f t="shared" si="0"/>
        <v>2.3</v>
      </c>
    </row>
    <row r="30" spans="1:4" ht="19.5" customHeight="1">
      <c r="A30" s="238"/>
      <c r="B30" s="238"/>
      <c r="C30" s="238"/>
      <c r="D30" s="238"/>
    </row>
    <row r="31" ht="19.5" customHeight="1">
      <c r="B31" s="209"/>
    </row>
    <row r="32" ht="19.5" customHeight="1"/>
    <row r="33" ht="19.5" customHeight="1"/>
    <row r="34" spans="2:8" ht="19.5" customHeight="1">
      <c r="B34" s="138"/>
      <c r="C34" s="138"/>
      <c r="D34" s="210"/>
      <c r="E34" s="138"/>
      <c r="F34" s="138"/>
      <c r="G34" s="138"/>
      <c r="H34" s="138"/>
    </row>
    <row r="35" spans="2:8" ht="19.5" customHeight="1">
      <c r="B35" s="138"/>
      <c r="C35" s="138"/>
      <c r="D35" s="210"/>
      <c r="E35" s="138"/>
      <c r="F35" s="138"/>
      <c r="G35" s="138"/>
      <c r="H35" s="138"/>
    </row>
    <row r="36" spans="2:8" ht="19.5" customHeight="1">
      <c r="B36" s="138"/>
      <c r="C36" s="138"/>
      <c r="D36" s="210"/>
      <c r="E36" s="138"/>
      <c r="F36" s="138"/>
      <c r="G36" s="138"/>
      <c r="H36" s="138"/>
    </row>
    <row r="37" spans="2:8" ht="19.5" customHeight="1">
      <c r="B37" s="138"/>
      <c r="C37" s="138"/>
      <c r="D37" s="210"/>
      <c r="E37" s="138"/>
      <c r="F37" s="138"/>
      <c r="G37" s="138"/>
      <c r="H37" s="138"/>
    </row>
    <row r="38" spans="2:8" ht="19.5" customHeight="1">
      <c r="B38" s="138"/>
      <c r="C38" s="138"/>
      <c r="D38" s="210"/>
      <c r="E38" s="138"/>
      <c r="F38" s="138"/>
      <c r="G38" s="138"/>
      <c r="H38" s="138"/>
    </row>
    <row r="39" spans="2:8" ht="19.5" customHeight="1">
      <c r="B39" s="138"/>
      <c r="C39" s="138"/>
      <c r="D39" s="210"/>
      <c r="E39" s="138"/>
      <c r="F39" s="138"/>
      <c r="G39" s="138"/>
      <c r="H39" s="138"/>
    </row>
    <row r="40" spans="2:8" ht="19.5" customHeight="1">
      <c r="B40" s="138"/>
      <c r="C40" s="138"/>
      <c r="D40" s="210"/>
      <c r="E40" s="138"/>
      <c r="F40" s="138"/>
      <c r="G40" s="138"/>
      <c r="H40" s="138"/>
    </row>
    <row r="41" spans="2:8" ht="19.5" customHeight="1">
      <c r="B41" s="138"/>
      <c r="C41" s="138"/>
      <c r="D41" s="210"/>
      <c r="E41" s="138"/>
      <c r="F41" s="138"/>
      <c r="G41" s="138"/>
      <c r="H41" s="138"/>
    </row>
    <row r="42" spans="2:8" ht="19.5" customHeight="1">
      <c r="B42" s="138"/>
      <c r="C42" s="138"/>
      <c r="D42" s="210"/>
      <c r="E42" s="138"/>
      <c r="F42" s="138"/>
      <c r="G42" s="138"/>
      <c r="H42" s="138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/>
  <mergeCells count="2">
    <mergeCell ref="A2:D2"/>
    <mergeCell ref="A30:D30"/>
  </mergeCells>
  <printOptions horizontalCentered="1"/>
  <pageMargins left="0.35" right="0.35" top="0.63" bottom="0.43" header="0.12" footer="0.12"/>
  <pageSetup firstPageNumber="4" useFirstPageNumber="1" fitToHeight="1" fitToWidth="1" horizontalDpi="600" verticalDpi="600" orientation="portrait" paperSize="9" scale="8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1178"/>
  <sheetViews>
    <sheetView showGridLines="0" showZeros="0" showOutlineSymbols="0" zoomScale="93" zoomScaleNormal="93" workbookViewId="0" topLeftCell="A1">
      <pane ySplit="4" topLeftCell="BM96" activePane="bottomLeft" state="frozen"/>
      <selection pane="topLeft" activeCell="A1" sqref="A1"/>
      <selection pane="bottomLeft" activeCell="A2" sqref="A2:B2"/>
    </sheetView>
  </sheetViews>
  <sheetFormatPr defaultColWidth="9.00390625" defaultRowHeight="14.25"/>
  <cols>
    <col min="1" max="1" width="54.875" style="101" customWidth="1"/>
    <col min="2" max="2" width="25.00390625" style="193" customWidth="1"/>
    <col min="3" max="3" width="42.75390625" style="101" customWidth="1"/>
    <col min="4" max="4" width="15.875" style="101" customWidth="1"/>
    <col min="5" max="6" width="12.75390625" style="101" customWidth="1"/>
    <col min="7" max="16384" width="9.00390625" style="101" customWidth="1"/>
  </cols>
  <sheetData>
    <row r="1" ht="18" customHeight="1">
      <c r="A1" s="104" t="s">
        <v>1559</v>
      </c>
    </row>
    <row r="2" spans="1:2" s="104" customFormat="1" ht="20.25">
      <c r="A2" s="237" t="s">
        <v>13</v>
      </c>
      <c r="B2" s="239"/>
    </row>
    <row r="3" ht="12" customHeight="1">
      <c r="B3" s="194" t="s">
        <v>100</v>
      </c>
    </row>
    <row r="4" spans="1:2" ht="15.75" customHeight="1">
      <c r="A4" s="105" t="s">
        <v>210</v>
      </c>
      <c r="B4" s="195" t="s">
        <v>212</v>
      </c>
    </row>
    <row r="5" spans="1:2" ht="15.75" customHeight="1">
      <c r="A5" s="114" t="s">
        <v>217</v>
      </c>
      <c r="B5" s="196">
        <f>SUM(B6,B18,B27,B39,B51,B62,B73,B85,B94,B104,B119,B128,B139,B147,B157,B170,B177,B184,B193,B199,B206,B214,B221,B227,B233,B239,B243,B247)</f>
        <v>13702</v>
      </c>
    </row>
    <row r="6" spans="1:2" ht="19.5" customHeight="1">
      <c r="A6" s="197" t="s">
        <v>218</v>
      </c>
      <c r="B6" s="196">
        <f>SUM(B7:B17)</f>
        <v>551</v>
      </c>
    </row>
    <row r="7" spans="1:2" ht="19.5" customHeight="1">
      <c r="A7" s="197" t="s">
        <v>219</v>
      </c>
      <c r="B7" s="198">
        <v>425</v>
      </c>
    </row>
    <row r="8" spans="1:2" ht="19.5" customHeight="1">
      <c r="A8" s="197" t="s">
        <v>220</v>
      </c>
      <c r="B8" s="198">
        <v>36</v>
      </c>
    </row>
    <row r="9" spans="1:2" ht="19.5" customHeight="1">
      <c r="A9" s="199" t="s">
        <v>221</v>
      </c>
      <c r="B9" s="196"/>
    </row>
    <row r="10" spans="1:2" ht="19.5" customHeight="1">
      <c r="A10" s="199" t="s">
        <v>222</v>
      </c>
      <c r="B10" s="198">
        <v>49</v>
      </c>
    </row>
    <row r="11" spans="1:2" ht="19.5" customHeight="1">
      <c r="A11" s="199" t="s">
        <v>223</v>
      </c>
      <c r="B11" s="196"/>
    </row>
    <row r="12" spans="1:2" ht="19.5" customHeight="1">
      <c r="A12" s="114" t="s">
        <v>224</v>
      </c>
      <c r="B12" s="198">
        <v>35</v>
      </c>
    </row>
    <row r="13" spans="1:2" ht="19.5" customHeight="1">
      <c r="A13" s="114" t="s">
        <v>225</v>
      </c>
      <c r="B13" s="198">
        <v>6</v>
      </c>
    </row>
    <row r="14" spans="1:2" ht="19.5" customHeight="1">
      <c r="A14" s="114" t="s">
        <v>226</v>
      </c>
      <c r="B14" s="196"/>
    </row>
    <row r="15" spans="1:2" ht="19.5" customHeight="1">
      <c r="A15" s="114" t="s">
        <v>227</v>
      </c>
      <c r="B15" s="196"/>
    </row>
    <row r="16" spans="1:2" ht="19.5" customHeight="1">
      <c r="A16" s="114" t="s">
        <v>228</v>
      </c>
      <c r="B16" s="196"/>
    </row>
    <row r="17" spans="1:2" ht="19.5" customHeight="1">
      <c r="A17" s="114" t="s">
        <v>229</v>
      </c>
      <c r="B17" s="196"/>
    </row>
    <row r="18" spans="1:2" ht="19.5" customHeight="1">
      <c r="A18" s="197" t="s">
        <v>230</v>
      </c>
      <c r="B18" s="196">
        <f>SUM(B19:B26)</f>
        <v>327</v>
      </c>
    </row>
    <row r="19" spans="1:2" ht="19.5" customHeight="1">
      <c r="A19" s="197" t="s">
        <v>219</v>
      </c>
      <c r="B19" s="198">
        <v>175</v>
      </c>
    </row>
    <row r="20" spans="1:2" ht="19.5" customHeight="1">
      <c r="A20" s="197" t="s">
        <v>220</v>
      </c>
      <c r="B20" s="198">
        <v>70</v>
      </c>
    </row>
    <row r="21" spans="1:2" ht="19.5" customHeight="1">
      <c r="A21" s="199" t="s">
        <v>221</v>
      </c>
      <c r="B21" s="196"/>
    </row>
    <row r="22" spans="1:2" ht="19.5" customHeight="1">
      <c r="A22" s="199" t="s">
        <v>231</v>
      </c>
      <c r="B22" s="198">
        <v>31</v>
      </c>
    </row>
    <row r="23" spans="1:2" ht="19.5" customHeight="1">
      <c r="A23" s="199" t="s">
        <v>232</v>
      </c>
      <c r="B23" s="198">
        <v>11</v>
      </c>
    </row>
    <row r="24" spans="1:2" ht="19.5" customHeight="1">
      <c r="A24" s="199" t="s">
        <v>233</v>
      </c>
      <c r="B24" s="198">
        <v>40</v>
      </c>
    </row>
    <row r="25" spans="1:2" ht="19.5" customHeight="1">
      <c r="A25" s="199" t="s">
        <v>228</v>
      </c>
      <c r="B25" s="196"/>
    </row>
    <row r="26" spans="1:2" ht="19.5" customHeight="1">
      <c r="A26" s="199" t="s">
        <v>234</v>
      </c>
      <c r="B26" s="196"/>
    </row>
    <row r="27" spans="1:2" ht="19.5" customHeight="1">
      <c r="A27" s="197" t="s">
        <v>235</v>
      </c>
      <c r="B27" s="196">
        <f>SUM(B28:B38)</f>
        <v>5020</v>
      </c>
    </row>
    <row r="28" spans="1:2" ht="19.5" customHeight="1">
      <c r="A28" s="197" t="s">
        <v>219</v>
      </c>
      <c r="B28" s="198">
        <v>4276</v>
      </c>
    </row>
    <row r="29" spans="1:2" ht="19.5" customHeight="1">
      <c r="A29" s="197" t="s">
        <v>220</v>
      </c>
      <c r="B29" s="198">
        <v>591</v>
      </c>
    </row>
    <row r="30" spans="1:2" ht="19.5" customHeight="1">
      <c r="A30" s="199" t="s">
        <v>221</v>
      </c>
      <c r="B30" s="196"/>
    </row>
    <row r="31" spans="1:2" ht="19.5" customHeight="1">
      <c r="A31" s="199" t="s">
        <v>236</v>
      </c>
      <c r="B31" s="196"/>
    </row>
    <row r="32" spans="1:2" ht="19.5" customHeight="1">
      <c r="A32" s="199" t="s">
        <v>237</v>
      </c>
      <c r="B32" s="196"/>
    </row>
    <row r="33" spans="1:2" ht="19.5" customHeight="1">
      <c r="A33" s="197" t="s">
        <v>238</v>
      </c>
      <c r="B33" s="198">
        <v>30</v>
      </c>
    </row>
    <row r="34" spans="1:2" ht="19.5" customHeight="1">
      <c r="A34" s="197" t="s">
        <v>239</v>
      </c>
      <c r="B34" s="198">
        <v>10</v>
      </c>
    </row>
    <row r="35" spans="1:6" ht="19.5" customHeight="1">
      <c r="A35" s="197" t="s">
        <v>240</v>
      </c>
      <c r="B35" s="198">
        <v>109</v>
      </c>
      <c r="C35" s="138"/>
      <c r="D35" s="138"/>
      <c r="E35" s="138"/>
      <c r="F35" s="138"/>
    </row>
    <row r="36" spans="1:6" ht="19.5" customHeight="1">
      <c r="A36" s="199" t="s">
        <v>241</v>
      </c>
      <c r="B36" s="196"/>
      <c r="C36" s="138"/>
      <c r="D36" s="138"/>
      <c r="E36" s="138"/>
      <c r="F36" s="138"/>
    </row>
    <row r="37" spans="1:6" ht="19.5" customHeight="1">
      <c r="A37" s="199" t="s">
        <v>228</v>
      </c>
      <c r="B37" s="196"/>
      <c r="C37" s="138"/>
      <c r="D37" s="138"/>
      <c r="E37" s="138"/>
      <c r="F37" s="138"/>
    </row>
    <row r="38" spans="1:6" ht="19.5" customHeight="1">
      <c r="A38" s="199" t="s">
        <v>242</v>
      </c>
      <c r="B38" s="198">
        <v>4</v>
      </c>
      <c r="C38" s="138"/>
      <c r="D38" s="138"/>
      <c r="E38" s="138"/>
      <c r="F38" s="138"/>
    </row>
    <row r="39" spans="1:6" ht="19.5" customHeight="1">
      <c r="A39" s="197" t="s">
        <v>243</v>
      </c>
      <c r="B39" s="196">
        <f>SUM(B40:B50)</f>
        <v>351</v>
      </c>
      <c r="C39" s="138"/>
      <c r="D39" s="138"/>
      <c r="E39" s="138"/>
      <c r="F39" s="138"/>
    </row>
    <row r="40" spans="1:6" ht="19.5" customHeight="1">
      <c r="A40" s="197" t="s">
        <v>219</v>
      </c>
      <c r="B40" s="198">
        <v>279</v>
      </c>
      <c r="C40" s="138"/>
      <c r="D40" s="138"/>
      <c r="E40" s="138"/>
      <c r="F40" s="138"/>
    </row>
    <row r="41" spans="1:2" ht="19.5" customHeight="1">
      <c r="A41" s="197" t="s">
        <v>220</v>
      </c>
      <c r="B41" s="198">
        <v>48</v>
      </c>
    </row>
    <row r="42" spans="1:2" ht="19.5" customHeight="1">
      <c r="A42" s="199" t="s">
        <v>221</v>
      </c>
      <c r="B42" s="196"/>
    </row>
    <row r="43" spans="1:2" ht="19.5" customHeight="1">
      <c r="A43" s="199" t="s">
        <v>244</v>
      </c>
      <c r="B43" s="198">
        <v>20</v>
      </c>
    </row>
    <row r="44" spans="1:2" ht="19.5" customHeight="1">
      <c r="A44" s="199" t="s">
        <v>245</v>
      </c>
      <c r="B44" s="196"/>
    </row>
    <row r="45" spans="1:2" ht="19.5" customHeight="1">
      <c r="A45" s="197" t="s">
        <v>246</v>
      </c>
      <c r="B45" s="196"/>
    </row>
    <row r="46" spans="1:2" ht="19.5" customHeight="1">
      <c r="A46" s="197" t="s">
        <v>247</v>
      </c>
      <c r="B46" s="196"/>
    </row>
    <row r="47" spans="1:2" ht="19.5" customHeight="1">
      <c r="A47" s="197" t="s">
        <v>248</v>
      </c>
      <c r="B47" s="198">
        <v>4</v>
      </c>
    </row>
    <row r="48" spans="1:2" ht="19.5" customHeight="1">
      <c r="A48" s="197" t="s">
        <v>249</v>
      </c>
      <c r="B48" s="196"/>
    </row>
    <row r="49" spans="1:2" ht="19.5" customHeight="1">
      <c r="A49" s="197" t="s">
        <v>228</v>
      </c>
      <c r="B49" s="196"/>
    </row>
    <row r="50" spans="1:2" ht="19.5" customHeight="1">
      <c r="A50" s="199" t="s">
        <v>250</v>
      </c>
      <c r="B50" s="196"/>
    </row>
    <row r="51" spans="1:2" ht="19.5" customHeight="1">
      <c r="A51" s="199" t="s">
        <v>251</v>
      </c>
      <c r="B51" s="196">
        <f>SUM(B52:B61)</f>
        <v>448</v>
      </c>
    </row>
    <row r="52" spans="1:2" ht="19.5" customHeight="1">
      <c r="A52" s="199" t="s">
        <v>219</v>
      </c>
      <c r="B52" s="198">
        <v>84</v>
      </c>
    </row>
    <row r="53" spans="1:2" ht="19.5" customHeight="1">
      <c r="A53" s="114" t="s">
        <v>220</v>
      </c>
      <c r="B53" s="198">
        <v>9</v>
      </c>
    </row>
    <row r="54" spans="1:2" ht="19.5" customHeight="1">
      <c r="A54" s="197" t="s">
        <v>221</v>
      </c>
      <c r="B54" s="196"/>
    </row>
    <row r="55" spans="1:2" ht="19.5" customHeight="1">
      <c r="A55" s="197" t="s">
        <v>252</v>
      </c>
      <c r="B55" s="196"/>
    </row>
    <row r="56" spans="1:2" ht="19.5" customHeight="1">
      <c r="A56" s="197" t="s">
        <v>253</v>
      </c>
      <c r="B56" s="198">
        <v>30</v>
      </c>
    </row>
    <row r="57" spans="1:2" ht="19.5" customHeight="1">
      <c r="A57" s="199" t="s">
        <v>254</v>
      </c>
      <c r="B57" s="196"/>
    </row>
    <row r="58" spans="1:2" ht="19.5" customHeight="1">
      <c r="A58" s="199" t="s">
        <v>255</v>
      </c>
      <c r="B58" s="198">
        <v>250</v>
      </c>
    </row>
    <row r="59" spans="1:2" ht="19.5" customHeight="1">
      <c r="A59" s="199" t="s">
        <v>256</v>
      </c>
      <c r="B59" s="198">
        <v>75</v>
      </c>
    </row>
    <row r="60" spans="1:2" ht="19.5" customHeight="1">
      <c r="A60" s="197" t="s">
        <v>228</v>
      </c>
      <c r="B60" s="196"/>
    </row>
    <row r="61" spans="1:2" ht="19.5" customHeight="1">
      <c r="A61" s="197" t="s">
        <v>257</v>
      </c>
      <c r="B61" s="196"/>
    </row>
    <row r="62" spans="1:2" ht="19.5" customHeight="1">
      <c r="A62" s="197" t="s">
        <v>258</v>
      </c>
      <c r="B62" s="196">
        <f>SUM(B63:B72)</f>
        <v>1216</v>
      </c>
    </row>
    <row r="63" spans="1:2" ht="19.5" customHeight="1">
      <c r="A63" s="199" t="s">
        <v>219</v>
      </c>
      <c r="B63" s="198">
        <v>709</v>
      </c>
    </row>
    <row r="64" spans="1:2" ht="19.5" customHeight="1">
      <c r="A64" s="114" t="s">
        <v>220</v>
      </c>
      <c r="B64" s="198">
        <v>40</v>
      </c>
    </row>
    <row r="65" spans="1:2" ht="19.5" customHeight="1">
      <c r="A65" s="114" t="s">
        <v>221</v>
      </c>
      <c r="B65" s="196"/>
    </row>
    <row r="66" spans="1:2" ht="15.75" customHeight="1">
      <c r="A66" s="114" t="s">
        <v>259</v>
      </c>
      <c r="B66" s="198">
        <v>35</v>
      </c>
    </row>
    <row r="67" spans="1:2" ht="15.75" customHeight="1">
      <c r="A67" s="114" t="s">
        <v>260</v>
      </c>
      <c r="B67" s="198">
        <v>50</v>
      </c>
    </row>
    <row r="68" spans="1:2" ht="15.75" customHeight="1">
      <c r="A68" s="114" t="s">
        <v>261</v>
      </c>
      <c r="B68" s="198">
        <v>15</v>
      </c>
    </row>
    <row r="69" spans="1:2" ht="15.75" customHeight="1">
      <c r="A69" s="197" t="s">
        <v>262</v>
      </c>
      <c r="B69" s="198">
        <v>30</v>
      </c>
    </row>
    <row r="70" spans="1:2" ht="15.75" customHeight="1">
      <c r="A70" s="199" t="s">
        <v>263</v>
      </c>
      <c r="B70" s="198">
        <v>208</v>
      </c>
    </row>
    <row r="71" spans="1:2" ht="15.75" customHeight="1">
      <c r="A71" s="199" t="s">
        <v>228</v>
      </c>
      <c r="B71" s="196"/>
    </row>
    <row r="72" spans="1:2" ht="15.75" customHeight="1">
      <c r="A72" s="199" t="s">
        <v>264</v>
      </c>
      <c r="B72" s="198">
        <v>129</v>
      </c>
    </row>
    <row r="73" spans="1:2" ht="15.75" customHeight="1">
      <c r="A73" s="197" t="s">
        <v>265</v>
      </c>
      <c r="B73" s="196">
        <f>SUM(B74:B84)</f>
        <v>640</v>
      </c>
    </row>
    <row r="74" spans="1:2" ht="15.75" customHeight="1">
      <c r="A74" s="197" t="s">
        <v>219</v>
      </c>
      <c r="B74" s="196"/>
    </row>
    <row r="75" spans="1:2" ht="15.75" customHeight="1">
      <c r="A75" s="197" t="s">
        <v>220</v>
      </c>
      <c r="B75" s="196"/>
    </row>
    <row r="76" spans="1:2" ht="15.75" customHeight="1">
      <c r="A76" s="199" t="s">
        <v>221</v>
      </c>
      <c r="B76" s="196"/>
    </row>
    <row r="77" spans="1:2" ht="15.75" customHeight="1">
      <c r="A77" s="199" t="s">
        <v>266</v>
      </c>
      <c r="B77" s="196"/>
    </row>
    <row r="78" spans="1:2" ht="15.75" customHeight="1">
      <c r="A78" s="199" t="s">
        <v>267</v>
      </c>
      <c r="B78" s="196"/>
    </row>
    <row r="79" spans="1:2" ht="15.75" customHeight="1">
      <c r="A79" s="114" t="s">
        <v>268</v>
      </c>
      <c r="B79" s="196"/>
    </row>
    <row r="80" spans="1:2" ht="15.75" customHeight="1">
      <c r="A80" s="197" t="s">
        <v>269</v>
      </c>
      <c r="B80" s="196"/>
    </row>
    <row r="81" spans="1:2" ht="15.75" customHeight="1">
      <c r="A81" s="197" t="s">
        <v>270</v>
      </c>
      <c r="B81" s="196"/>
    </row>
    <row r="82" spans="1:2" ht="15.75" customHeight="1">
      <c r="A82" s="197" t="s">
        <v>262</v>
      </c>
      <c r="B82" s="196"/>
    </row>
    <row r="83" spans="1:2" ht="15.75" customHeight="1">
      <c r="A83" s="199" t="s">
        <v>228</v>
      </c>
      <c r="B83" s="196"/>
    </row>
    <row r="84" spans="1:2" ht="15.75" customHeight="1">
      <c r="A84" s="199" t="s">
        <v>271</v>
      </c>
      <c r="B84" s="196">
        <v>640</v>
      </c>
    </row>
    <row r="85" spans="1:2" ht="15.75" customHeight="1">
      <c r="A85" s="199" t="s">
        <v>272</v>
      </c>
      <c r="B85" s="196">
        <f>SUM(B86:B93)</f>
        <v>171</v>
      </c>
    </row>
    <row r="86" spans="1:2" ht="15.75" customHeight="1">
      <c r="A86" s="197" t="s">
        <v>219</v>
      </c>
      <c r="B86" s="196">
        <v>101</v>
      </c>
    </row>
    <row r="87" spans="1:2" ht="15.75" customHeight="1">
      <c r="A87" s="197" t="s">
        <v>220</v>
      </c>
      <c r="B87" s="196"/>
    </row>
    <row r="88" spans="1:2" ht="15.75" customHeight="1">
      <c r="A88" s="197" t="s">
        <v>221</v>
      </c>
      <c r="B88" s="196"/>
    </row>
    <row r="89" spans="1:2" ht="15.75" customHeight="1">
      <c r="A89" s="199" t="s">
        <v>273</v>
      </c>
      <c r="B89" s="196">
        <v>70</v>
      </c>
    </row>
    <row r="90" spans="1:2" ht="15.75" customHeight="1">
      <c r="A90" s="199" t="s">
        <v>274</v>
      </c>
      <c r="B90" s="196"/>
    </row>
    <row r="91" spans="1:2" ht="15.75" customHeight="1">
      <c r="A91" s="199" t="s">
        <v>262</v>
      </c>
      <c r="B91" s="196"/>
    </row>
    <row r="92" spans="1:2" ht="15.75" customHeight="1">
      <c r="A92" s="199" t="s">
        <v>228</v>
      </c>
      <c r="B92" s="196"/>
    </row>
    <row r="93" spans="1:2" ht="15.75" customHeight="1">
      <c r="A93" s="114" t="s">
        <v>275</v>
      </c>
      <c r="B93" s="196"/>
    </row>
    <row r="94" spans="1:2" ht="15.75" customHeight="1">
      <c r="A94" s="197" t="s">
        <v>276</v>
      </c>
      <c r="B94" s="196">
        <f>SUM(B95:B103)</f>
        <v>0</v>
      </c>
    </row>
    <row r="95" spans="1:2" ht="15.75" customHeight="1">
      <c r="A95" s="197" t="s">
        <v>219</v>
      </c>
      <c r="B95" s="196"/>
    </row>
    <row r="96" spans="1:2" ht="15.75" customHeight="1">
      <c r="A96" s="199" t="s">
        <v>220</v>
      </c>
      <c r="B96" s="196"/>
    </row>
    <row r="97" spans="1:2" ht="15.75" customHeight="1">
      <c r="A97" s="199" t="s">
        <v>221</v>
      </c>
      <c r="B97" s="196"/>
    </row>
    <row r="98" spans="1:2" ht="15.75" customHeight="1">
      <c r="A98" s="199" t="s">
        <v>277</v>
      </c>
      <c r="B98" s="196"/>
    </row>
    <row r="99" spans="1:2" ht="15.75" customHeight="1">
      <c r="A99" s="197" t="s">
        <v>278</v>
      </c>
      <c r="B99" s="196"/>
    </row>
    <row r="100" spans="1:2" ht="15.75" customHeight="1">
      <c r="A100" s="197" t="s">
        <v>279</v>
      </c>
      <c r="B100" s="196"/>
    </row>
    <row r="101" spans="1:2" ht="15.75" customHeight="1">
      <c r="A101" s="197" t="s">
        <v>262</v>
      </c>
      <c r="B101" s="196"/>
    </row>
    <row r="102" spans="1:2" ht="15.75" customHeight="1">
      <c r="A102" s="199" t="s">
        <v>228</v>
      </c>
      <c r="B102" s="196"/>
    </row>
    <row r="103" spans="1:2" ht="15.75" customHeight="1">
      <c r="A103" s="199" t="s">
        <v>280</v>
      </c>
      <c r="B103" s="196"/>
    </row>
    <row r="104" spans="1:2" ht="15.75" customHeight="1">
      <c r="A104" s="199" t="s">
        <v>281</v>
      </c>
      <c r="B104" s="196">
        <f>SUM(B105:B118)</f>
        <v>26</v>
      </c>
    </row>
    <row r="105" spans="1:2" ht="15.75" customHeight="1">
      <c r="A105" s="199" t="s">
        <v>219</v>
      </c>
      <c r="B105" s="196"/>
    </row>
    <row r="106" spans="1:2" ht="15.75" customHeight="1">
      <c r="A106" s="197" t="s">
        <v>220</v>
      </c>
      <c r="B106" s="196"/>
    </row>
    <row r="107" spans="1:2" ht="15.75" customHeight="1">
      <c r="A107" s="197" t="s">
        <v>221</v>
      </c>
      <c r="B107" s="196"/>
    </row>
    <row r="108" spans="1:2" ht="15.75" customHeight="1">
      <c r="A108" s="197" t="s">
        <v>282</v>
      </c>
      <c r="B108" s="196"/>
    </row>
    <row r="109" spans="1:2" ht="15.75" customHeight="1">
      <c r="A109" s="199" t="s">
        <v>283</v>
      </c>
      <c r="B109" s="196"/>
    </row>
    <row r="110" spans="1:2" ht="15.75" customHeight="1">
      <c r="A110" s="199" t="s">
        <v>284</v>
      </c>
      <c r="B110" s="196"/>
    </row>
    <row r="111" spans="1:2" ht="15.75" customHeight="1">
      <c r="A111" s="199" t="s">
        <v>285</v>
      </c>
      <c r="B111" s="196"/>
    </row>
    <row r="112" spans="1:2" ht="15.75" customHeight="1">
      <c r="A112" s="197" t="s">
        <v>286</v>
      </c>
      <c r="B112" s="196"/>
    </row>
    <row r="113" spans="1:2" ht="15.75" customHeight="1">
      <c r="A113" s="197" t="s">
        <v>287</v>
      </c>
      <c r="B113" s="196"/>
    </row>
    <row r="114" spans="1:2" ht="15.75" customHeight="1">
      <c r="A114" s="197" t="s">
        <v>288</v>
      </c>
      <c r="B114" s="196"/>
    </row>
    <row r="115" spans="1:2" ht="15.75" customHeight="1">
      <c r="A115" s="199" t="s">
        <v>289</v>
      </c>
      <c r="B115" s="196"/>
    </row>
    <row r="116" spans="1:2" ht="15.75" customHeight="1">
      <c r="A116" s="199" t="s">
        <v>290</v>
      </c>
      <c r="B116" s="196"/>
    </row>
    <row r="117" spans="1:2" ht="15.75" customHeight="1">
      <c r="A117" s="199" t="s">
        <v>228</v>
      </c>
      <c r="B117" s="196">
        <v>26</v>
      </c>
    </row>
    <row r="118" spans="1:2" ht="15.75" customHeight="1">
      <c r="A118" s="199" t="s">
        <v>291</v>
      </c>
      <c r="B118" s="196"/>
    </row>
    <row r="119" spans="1:2" ht="15.75" customHeight="1">
      <c r="A119" s="114" t="s">
        <v>292</v>
      </c>
      <c r="B119" s="196">
        <f>SUM(B120:B127)</f>
        <v>493</v>
      </c>
    </row>
    <row r="120" spans="1:2" ht="15.75" customHeight="1">
      <c r="A120" s="197" t="s">
        <v>219</v>
      </c>
      <c r="B120" s="196">
        <v>383</v>
      </c>
    </row>
    <row r="121" spans="1:2" ht="15.75" customHeight="1">
      <c r="A121" s="197" t="s">
        <v>220</v>
      </c>
      <c r="B121" s="196">
        <v>110</v>
      </c>
    </row>
    <row r="122" spans="1:2" ht="15.75" customHeight="1">
      <c r="A122" s="197" t="s">
        <v>221</v>
      </c>
      <c r="B122" s="196"/>
    </row>
    <row r="123" spans="1:2" ht="15.75" customHeight="1">
      <c r="A123" s="199" t="s">
        <v>293</v>
      </c>
      <c r="B123" s="196"/>
    </row>
    <row r="124" spans="1:2" ht="15.75" customHeight="1">
      <c r="A124" s="199" t="s">
        <v>294</v>
      </c>
      <c r="B124" s="196"/>
    </row>
    <row r="125" spans="1:2" ht="15.75" customHeight="1">
      <c r="A125" s="199" t="s">
        <v>295</v>
      </c>
      <c r="B125" s="196"/>
    </row>
    <row r="126" spans="1:2" ht="15.75" customHeight="1">
      <c r="A126" s="197" t="s">
        <v>228</v>
      </c>
      <c r="B126" s="196"/>
    </row>
    <row r="127" spans="1:2" ht="15.75" customHeight="1">
      <c r="A127" s="197" t="s">
        <v>296</v>
      </c>
      <c r="B127" s="196"/>
    </row>
    <row r="128" spans="1:2" ht="15.75" customHeight="1">
      <c r="A128" s="114" t="s">
        <v>297</v>
      </c>
      <c r="B128" s="196">
        <f>SUM(B129:B138)</f>
        <v>70</v>
      </c>
    </row>
    <row r="129" spans="1:2" ht="15.75" customHeight="1">
      <c r="A129" s="197" t="s">
        <v>219</v>
      </c>
      <c r="B129" s="196"/>
    </row>
    <row r="130" spans="1:2" ht="15.75" customHeight="1">
      <c r="A130" s="197" t="s">
        <v>220</v>
      </c>
      <c r="B130" s="196"/>
    </row>
    <row r="131" spans="1:2" ht="15.75" customHeight="1">
      <c r="A131" s="197" t="s">
        <v>221</v>
      </c>
      <c r="B131" s="196"/>
    </row>
    <row r="132" spans="1:2" ht="15.75" customHeight="1">
      <c r="A132" s="199" t="s">
        <v>298</v>
      </c>
      <c r="B132" s="196"/>
    </row>
    <row r="133" spans="1:2" ht="15.75" customHeight="1">
      <c r="A133" s="199" t="s">
        <v>299</v>
      </c>
      <c r="B133" s="196"/>
    </row>
    <row r="134" spans="1:2" ht="15.75" customHeight="1">
      <c r="A134" s="199" t="s">
        <v>300</v>
      </c>
      <c r="B134" s="196"/>
    </row>
    <row r="135" spans="1:2" ht="15.75" customHeight="1">
      <c r="A135" s="197" t="s">
        <v>301</v>
      </c>
      <c r="B135" s="196"/>
    </row>
    <row r="136" spans="1:2" ht="15.75" customHeight="1">
      <c r="A136" s="197" t="s">
        <v>302</v>
      </c>
      <c r="B136" s="196">
        <v>70</v>
      </c>
    </row>
    <row r="137" spans="1:2" ht="15.75" customHeight="1">
      <c r="A137" s="197" t="s">
        <v>228</v>
      </c>
      <c r="B137" s="196"/>
    </row>
    <row r="138" spans="1:2" ht="15.75" customHeight="1">
      <c r="A138" s="199" t="s">
        <v>303</v>
      </c>
      <c r="B138" s="196"/>
    </row>
    <row r="139" spans="1:2" ht="15.75" customHeight="1">
      <c r="A139" s="199" t="s">
        <v>304</v>
      </c>
      <c r="B139" s="196">
        <f>SUM(B140:B146)</f>
        <v>5</v>
      </c>
    </row>
    <row r="140" spans="1:2" ht="15.75" customHeight="1">
      <c r="A140" s="199" t="s">
        <v>219</v>
      </c>
      <c r="B140" s="196"/>
    </row>
    <row r="141" spans="1:2" ht="15.75" customHeight="1">
      <c r="A141" s="114" t="s">
        <v>220</v>
      </c>
      <c r="B141" s="196"/>
    </row>
    <row r="142" spans="1:2" ht="15.75" customHeight="1">
      <c r="A142" s="197" t="s">
        <v>221</v>
      </c>
      <c r="B142" s="196"/>
    </row>
    <row r="143" spans="1:2" ht="15.75" customHeight="1">
      <c r="A143" s="197" t="s">
        <v>305</v>
      </c>
      <c r="B143" s="196"/>
    </row>
    <row r="144" spans="1:2" ht="15.75" customHeight="1">
      <c r="A144" s="199" t="s">
        <v>306</v>
      </c>
      <c r="B144" s="196">
        <v>5</v>
      </c>
    </row>
    <row r="145" spans="1:2" ht="15.75" customHeight="1">
      <c r="A145" s="197" t="s">
        <v>228</v>
      </c>
      <c r="B145" s="196"/>
    </row>
    <row r="146" spans="1:2" ht="15.75" customHeight="1">
      <c r="A146" s="197" t="s">
        <v>307</v>
      </c>
      <c r="B146" s="196"/>
    </row>
    <row r="147" spans="1:2" ht="15.75" customHeight="1">
      <c r="A147" s="199" t="s">
        <v>308</v>
      </c>
      <c r="B147" s="196">
        <f>SUM(B148:B156)</f>
        <v>1077</v>
      </c>
    </row>
    <row r="148" spans="1:2" ht="15.75" customHeight="1">
      <c r="A148" s="199" t="s">
        <v>219</v>
      </c>
      <c r="B148" s="196">
        <v>972</v>
      </c>
    </row>
    <row r="149" spans="1:2" ht="15.75" customHeight="1">
      <c r="A149" s="199" t="s">
        <v>220</v>
      </c>
      <c r="B149" s="196"/>
    </row>
    <row r="150" spans="1:2" ht="15.75" customHeight="1">
      <c r="A150" s="114" t="s">
        <v>221</v>
      </c>
      <c r="B150" s="196"/>
    </row>
    <row r="151" spans="1:2" ht="15.75" customHeight="1">
      <c r="A151" s="197" t="s">
        <v>309</v>
      </c>
      <c r="B151" s="196">
        <v>80</v>
      </c>
    </row>
    <row r="152" spans="1:2" ht="15.75" customHeight="1">
      <c r="A152" s="197" t="s">
        <v>310</v>
      </c>
      <c r="B152" s="196">
        <v>20</v>
      </c>
    </row>
    <row r="153" spans="1:2" ht="15.75" customHeight="1">
      <c r="A153" s="197" t="s">
        <v>311</v>
      </c>
      <c r="B153" s="196">
        <v>5</v>
      </c>
    </row>
    <row r="154" spans="1:2" ht="15.75" customHeight="1">
      <c r="A154" s="199" t="s">
        <v>262</v>
      </c>
      <c r="B154" s="196"/>
    </row>
    <row r="155" spans="1:2" ht="15.75" customHeight="1">
      <c r="A155" s="199" t="s">
        <v>228</v>
      </c>
      <c r="B155" s="196"/>
    </row>
    <row r="156" spans="1:2" ht="15.75" customHeight="1">
      <c r="A156" s="199" t="s">
        <v>312</v>
      </c>
      <c r="B156" s="196"/>
    </row>
    <row r="157" spans="1:2" ht="15.75" customHeight="1">
      <c r="A157" s="197" t="s">
        <v>313</v>
      </c>
      <c r="B157" s="196">
        <f>SUM(B158:B169)</f>
        <v>30</v>
      </c>
    </row>
    <row r="158" spans="1:2" ht="15.75" customHeight="1">
      <c r="A158" s="197" t="s">
        <v>219</v>
      </c>
      <c r="B158" s="196"/>
    </row>
    <row r="159" spans="1:2" ht="15.75" customHeight="1">
      <c r="A159" s="197" t="s">
        <v>220</v>
      </c>
      <c r="B159" s="196"/>
    </row>
    <row r="160" spans="1:2" ht="15.75" customHeight="1">
      <c r="A160" s="199" t="s">
        <v>221</v>
      </c>
      <c r="B160" s="196"/>
    </row>
    <row r="161" spans="1:2" ht="15.75" customHeight="1">
      <c r="A161" s="199" t="s">
        <v>314</v>
      </c>
      <c r="B161" s="196"/>
    </row>
    <row r="162" spans="1:2" ht="15.75" customHeight="1">
      <c r="A162" s="199" t="s">
        <v>315</v>
      </c>
      <c r="B162" s="196"/>
    </row>
    <row r="163" spans="1:2" ht="15.75" customHeight="1">
      <c r="A163" s="199" t="s">
        <v>316</v>
      </c>
      <c r="B163" s="196">
        <v>30</v>
      </c>
    </row>
    <row r="164" spans="1:2" ht="15.75" customHeight="1">
      <c r="A164" s="197" t="s">
        <v>317</v>
      </c>
      <c r="B164" s="196"/>
    </row>
    <row r="165" spans="1:2" ht="15.75" customHeight="1">
      <c r="A165" s="197" t="s">
        <v>318</v>
      </c>
      <c r="B165" s="196"/>
    </row>
    <row r="166" spans="1:2" ht="15.75" customHeight="1">
      <c r="A166" s="197" t="s">
        <v>319</v>
      </c>
      <c r="B166" s="196"/>
    </row>
    <row r="167" spans="1:2" ht="15.75" customHeight="1">
      <c r="A167" s="199" t="s">
        <v>262</v>
      </c>
      <c r="B167" s="196"/>
    </row>
    <row r="168" spans="1:2" ht="15.75" customHeight="1">
      <c r="A168" s="199" t="s">
        <v>228</v>
      </c>
      <c r="B168" s="196"/>
    </row>
    <row r="169" spans="1:2" ht="15.75" customHeight="1">
      <c r="A169" s="199" t="s">
        <v>320</v>
      </c>
      <c r="B169" s="196"/>
    </row>
    <row r="170" spans="1:2" ht="15.75" customHeight="1">
      <c r="A170" s="197" t="s">
        <v>321</v>
      </c>
      <c r="B170" s="196">
        <f>SUM(B171:B176)</f>
        <v>2</v>
      </c>
    </row>
    <row r="171" spans="1:2" ht="15.75" customHeight="1">
      <c r="A171" s="197" t="s">
        <v>219</v>
      </c>
      <c r="B171" s="196"/>
    </row>
    <row r="172" spans="1:2" s="100" customFormat="1" ht="15.75" customHeight="1">
      <c r="A172" s="197" t="s">
        <v>220</v>
      </c>
      <c r="B172" s="196"/>
    </row>
    <row r="173" spans="1:2" ht="15.75" customHeight="1">
      <c r="A173" s="199" t="s">
        <v>221</v>
      </c>
      <c r="B173" s="196"/>
    </row>
    <row r="174" spans="1:2" ht="15.75" customHeight="1">
      <c r="A174" s="199" t="s">
        <v>322</v>
      </c>
      <c r="B174" s="196"/>
    </row>
    <row r="175" spans="1:2" ht="15.75" customHeight="1">
      <c r="A175" s="199" t="s">
        <v>228</v>
      </c>
      <c r="B175" s="196"/>
    </row>
    <row r="176" spans="1:2" ht="15.75" customHeight="1">
      <c r="A176" s="114" t="s">
        <v>323</v>
      </c>
      <c r="B176" s="196">
        <v>2</v>
      </c>
    </row>
    <row r="177" spans="1:2" ht="15.75" customHeight="1">
      <c r="A177" s="197" t="s">
        <v>324</v>
      </c>
      <c r="B177" s="196">
        <f>SUM(B178:B183)</f>
        <v>2</v>
      </c>
    </row>
    <row r="178" spans="1:2" ht="15.75" customHeight="1">
      <c r="A178" s="197" t="s">
        <v>219</v>
      </c>
      <c r="B178" s="196"/>
    </row>
    <row r="179" spans="1:2" ht="15.75" customHeight="1">
      <c r="A179" s="197" t="s">
        <v>220</v>
      </c>
      <c r="B179" s="196"/>
    </row>
    <row r="180" spans="1:2" ht="15.75" customHeight="1">
      <c r="A180" s="199" t="s">
        <v>221</v>
      </c>
      <c r="B180" s="196"/>
    </row>
    <row r="181" spans="1:2" ht="15.75" customHeight="1">
      <c r="A181" s="199" t="s">
        <v>325</v>
      </c>
      <c r="B181" s="196"/>
    </row>
    <row r="182" spans="1:2" ht="15.75" customHeight="1">
      <c r="A182" s="199" t="s">
        <v>228</v>
      </c>
      <c r="B182" s="196"/>
    </row>
    <row r="183" spans="1:2" ht="15.75" customHeight="1">
      <c r="A183" s="197" t="s">
        <v>326</v>
      </c>
      <c r="B183" s="196">
        <v>2</v>
      </c>
    </row>
    <row r="184" spans="1:2" ht="15.75" customHeight="1">
      <c r="A184" s="197" t="s">
        <v>327</v>
      </c>
      <c r="B184" s="196">
        <f>SUM(B185:B192)</f>
        <v>1</v>
      </c>
    </row>
    <row r="185" spans="1:2" ht="15.75" customHeight="1">
      <c r="A185" s="197" t="s">
        <v>219</v>
      </c>
      <c r="B185" s="196"/>
    </row>
    <row r="186" spans="1:2" ht="15.75" customHeight="1">
      <c r="A186" s="199" t="s">
        <v>220</v>
      </c>
      <c r="B186" s="196"/>
    </row>
    <row r="187" spans="1:2" ht="15.75" customHeight="1">
      <c r="A187" s="199" t="s">
        <v>221</v>
      </c>
      <c r="B187" s="196"/>
    </row>
    <row r="188" spans="1:2" ht="15.75" customHeight="1">
      <c r="A188" s="199" t="s">
        <v>328</v>
      </c>
      <c r="B188" s="196"/>
    </row>
    <row r="189" spans="1:2" ht="15.75" customHeight="1">
      <c r="A189" s="114" t="s">
        <v>329</v>
      </c>
      <c r="B189" s="196"/>
    </row>
    <row r="190" spans="1:2" ht="15.75" customHeight="1">
      <c r="A190" s="197" t="s">
        <v>330</v>
      </c>
      <c r="B190" s="196"/>
    </row>
    <row r="191" spans="1:2" ht="15.75" customHeight="1">
      <c r="A191" s="197" t="s">
        <v>228</v>
      </c>
      <c r="B191" s="196"/>
    </row>
    <row r="192" spans="1:2" ht="15.75" customHeight="1">
      <c r="A192" s="197" t="s">
        <v>331</v>
      </c>
      <c r="B192" s="196">
        <v>1</v>
      </c>
    </row>
    <row r="193" spans="1:2" ht="15.75" customHeight="1">
      <c r="A193" s="199" t="s">
        <v>332</v>
      </c>
      <c r="B193" s="196">
        <f>SUM(B194:B198)</f>
        <v>153</v>
      </c>
    </row>
    <row r="194" spans="1:2" ht="15.75" customHeight="1">
      <c r="A194" s="199" t="s">
        <v>219</v>
      </c>
      <c r="B194" s="196">
        <v>78</v>
      </c>
    </row>
    <row r="195" spans="1:2" ht="15.75" customHeight="1">
      <c r="A195" s="199" t="s">
        <v>220</v>
      </c>
      <c r="B195" s="196"/>
    </row>
    <row r="196" spans="1:2" ht="15.75" customHeight="1">
      <c r="A196" s="197" t="s">
        <v>221</v>
      </c>
      <c r="B196" s="196"/>
    </row>
    <row r="197" spans="1:2" ht="15.75" customHeight="1">
      <c r="A197" s="197" t="s">
        <v>333</v>
      </c>
      <c r="B197" s="196">
        <v>50</v>
      </c>
    </row>
    <row r="198" spans="1:2" ht="15.75" customHeight="1">
      <c r="A198" s="197" t="s">
        <v>334</v>
      </c>
      <c r="B198" s="196">
        <v>25</v>
      </c>
    </row>
    <row r="199" spans="1:2" ht="15.75" customHeight="1">
      <c r="A199" s="199" t="s">
        <v>335</v>
      </c>
      <c r="B199" s="196">
        <f>SUM(B200:B205)</f>
        <v>65</v>
      </c>
    </row>
    <row r="200" spans="1:2" ht="15.75" customHeight="1">
      <c r="A200" s="199" t="s">
        <v>219</v>
      </c>
      <c r="B200" s="196">
        <v>57</v>
      </c>
    </row>
    <row r="201" spans="1:2" ht="15.75" customHeight="1">
      <c r="A201" s="199" t="s">
        <v>220</v>
      </c>
      <c r="B201" s="196">
        <v>1</v>
      </c>
    </row>
    <row r="202" spans="1:2" ht="15.75" customHeight="1">
      <c r="A202" s="114" t="s">
        <v>221</v>
      </c>
      <c r="B202" s="196"/>
    </row>
    <row r="203" spans="1:2" ht="15.75" customHeight="1">
      <c r="A203" s="197" t="s">
        <v>233</v>
      </c>
      <c r="B203" s="196">
        <v>7</v>
      </c>
    </row>
    <row r="204" spans="1:2" ht="15.75" customHeight="1">
      <c r="A204" s="197" t="s">
        <v>228</v>
      </c>
      <c r="B204" s="196"/>
    </row>
    <row r="205" spans="1:2" ht="15.75" customHeight="1">
      <c r="A205" s="197" t="s">
        <v>336</v>
      </c>
      <c r="B205" s="196"/>
    </row>
    <row r="206" spans="1:2" ht="15.75" customHeight="1">
      <c r="A206" s="199" t="s">
        <v>337</v>
      </c>
      <c r="B206" s="196">
        <f>SUM(B207:B213)</f>
        <v>370</v>
      </c>
    </row>
    <row r="207" spans="1:2" ht="15.75" customHeight="1">
      <c r="A207" s="199" t="s">
        <v>219</v>
      </c>
      <c r="B207" s="196">
        <v>208</v>
      </c>
    </row>
    <row r="208" spans="1:2" ht="15.75" customHeight="1">
      <c r="A208" s="199" t="s">
        <v>220</v>
      </c>
      <c r="B208" s="196">
        <v>130</v>
      </c>
    </row>
    <row r="209" spans="1:2" ht="15.75" customHeight="1">
      <c r="A209" s="197" t="s">
        <v>221</v>
      </c>
      <c r="B209" s="196"/>
    </row>
    <row r="210" spans="1:2" ht="15.75" customHeight="1">
      <c r="A210" s="197" t="s">
        <v>338</v>
      </c>
      <c r="B210" s="196"/>
    </row>
    <row r="211" spans="1:2" ht="15.75" customHeight="1">
      <c r="A211" s="197" t="s">
        <v>339</v>
      </c>
      <c r="B211" s="196">
        <v>2</v>
      </c>
    </row>
    <row r="212" spans="1:2" ht="15.75" customHeight="1">
      <c r="A212" s="199" t="s">
        <v>228</v>
      </c>
      <c r="B212" s="196"/>
    </row>
    <row r="213" spans="1:2" ht="15.75" customHeight="1">
      <c r="A213" s="199" t="s">
        <v>340</v>
      </c>
      <c r="B213" s="196">
        <v>30</v>
      </c>
    </row>
    <row r="214" spans="1:2" ht="15.75" customHeight="1">
      <c r="A214" s="199" t="s">
        <v>341</v>
      </c>
      <c r="B214" s="196">
        <f>SUM(B215:B220)</f>
        <v>1592</v>
      </c>
    </row>
    <row r="215" spans="1:2" ht="15.75" customHeight="1">
      <c r="A215" s="199" t="s">
        <v>219</v>
      </c>
      <c r="B215" s="196">
        <v>941</v>
      </c>
    </row>
    <row r="216" spans="1:2" ht="15.75" customHeight="1">
      <c r="A216" s="197" t="s">
        <v>220</v>
      </c>
      <c r="B216" s="196">
        <v>651</v>
      </c>
    </row>
    <row r="217" spans="1:2" ht="15.75" customHeight="1">
      <c r="A217" s="197" t="s">
        <v>221</v>
      </c>
      <c r="B217" s="196"/>
    </row>
    <row r="218" spans="1:2" ht="15.75" customHeight="1">
      <c r="A218" s="197" t="s">
        <v>342</v>
      </c>
      <c r="B218" s="196"/>
    </row>
    <row r="219" spans="1:2" ht="15.75" customHeight="1">
      <c r="A219" s="199" t="s">
        <v>228</v>
      </c>
      <c r="B219" s="196"/>
    </row>
    <row r="220" spans="1:2" ht="15.75" customHeight="1">
      <c r="A220" s="199" t="s">
        <v>343</v>
      </c>
      <c r="B220" s="196"/>
    </row>
    <row r="221" spans="1:2" ht="15.75" customHeight="1">
      <c r="A221" s="199" t="s">
        <v>344</v>
      </c>
      <c r="B221" s="196">
        <f>SUM(B222:B226)</f>
        <v>669</v>
      </c>
    </row>
    <row r="222" spans="1:2" ht="15.75" customHeight="1">
      <c r="A222" s="197" t="s">
        <v>219</v>
      </c>
      <c r="B222" s="196">
        <v>89</v>
      </c>
    </row>
    <row r="223" spans="1:2" ht="15.75" customHeight="1">
      <c r="A223" s="197" t="s">
        <v>220</v>
      </c>
      <c r="B223" s="196">
        <v>580</v>
      </c>
    </row>
    <row r="224" spans="1:2" ht="15.75" customHeight="1">
      <c r="A224" s="197" t="s">
        <v>221</v>
      </c>
      <c r="B224" s="196"/>
    </row>
    <row r="225" spans="1:2" ht="15.75" customHeight="1">
      <c r="A225" s="199" t="s">
        <v>228</v>
      </c>
      <c r="B225" s="196"/>
    </row>
    <row r="226" spans="1:2" ht="15.75" customHeight="1">
      <c r="A226" s="199" t="s">
        <v>345</v>
      </c>
      <c r="B226" s="196"/>
    </row>
    <row r="227" spans="1:2" ht="15.75" customHeight="1">
      <c r="A227" s="199" t="s">
        <v>346</v>
      </c>
      <c r="B227" s="196">
        <f>SUM(B228:B232)</f>
        <v>194</v>
      </c>
    </row>
    <row r="228" spans="1:2" ht="15.75" customHeight="1">
      <c r="A228" s="114" t="s">
        <v>219</v>
      </c>
      <c r="B228" s="196">
        <v>76</v>
      </c>
    </row>
    <row r="229" spans="1:2" ht="15.75" customHeight="1">
      <c r="A229" s="197" t="s">
        <v>220</v>
      </c>
      <c r="B229" s="196">
        <v>118</v>
      </c>
    </row>
    <row r="230" spans="1:2" ht="15.75" customHeight="1">
      <c r="A230" s="197" t="s">
        <v>221</v>
      </c>
      <c r="B230" s="196"/>
    </row>
    <row r="231" spans="1:2" ht="15.75" customHeight="1">
      <c r="A231" s="197" t="s">
        <v>228</v>
      </c>
      <c r="B231" s="196"/>
    </row>
    <row r="232" spans="1:2" ht="15.75" customHeight="1">
      <c r="A232" s="199" t="s">
        <v>347</v>
      </c>
      <c r="B232" s="196"/>
    </row>
    <row r="233" spans="1:2" ht="15.75" customHeight="1">
      <c r="A233" s="199" t="s">
        <v>348</v>
      </c>
      <c r="B233" s="196">
        <f>SUM(B234:B238)</f>
        <v>53</v>
      </c>
    </row>
    <row r="234" spans="1:2" ht="15.75" customHeight="1">
      <c r="A234" s="199" t="s">
        <v>219</v>
      </c>
      <c r="B234" s="196">
        <v>35</v>
      </c>
    </row>
    <row r="235" spans="1:2" ht="15.75" customHeight="1">
      <c r="A235" s="197" t="s">
        <v>220</v>
      </c>
      <c r="B235" s="196">
        <v>18</v>
      </c>
    </row>
    <row r="236" spans="1:2" ht="15.75" customHeight="1">
      <c r="A236" s="197" t="s">
        <v>221</v>
      </c>
      <c r="B236" s="196"/>
    </row>
    <row r="237" spans="1:2" ht="15.75" customHeight="1">
      <c r="A237" s="197" t="s">
        <v>228</v>
      </c>
      <c r="B237" s="196"/>
    </row>
    <row r="238" spans="1:2" ht="15.75" customHeight="1">
      <c r="A238" s="199" t="s">
        <v>349</v>
      </c>
      <c r="B238" s="196"/>
    </row>
    <row r="239" spans="1:2" ht="15.75" customHeight="1">
      <c r="A239" s="199" t="s">
        <v>350</v>
      </c>
      <c r="B239" s="196">
        <f>SUM(B240:B242)</f>
        <v>0</v>
      </c>
    </row>
    <row r="240" spans="1:2" ht="15.75" customHeight="1">
      <c r="A240" s="199" t="s">
        <v>219</v>
      </c>
      <c r="B240" s="196"/>
    </row>
    <row r="241" spans="1:2" ht="15.75" customHeight="1">
      <c r="A241" s="114" t="s">
        <v>220</v>
      </c>
      <c r="B241" s="196"/>
    </row>
    <row r="242" spans="1:2" ht="15.75" customHeight="1">
      <c r="A242" s="197" t="s">
        <v>221</v>
      </c>
      <c r="B242" s="196"/>
    </row>
    <row r="243" spans="1:2" ht="15.75" customHeight="1">
      <c r="A243" s="199" t="s">
        <v>351</v>
      </c>
      <c r="B243" s="196">
        <f>SUM(B244:B246)</f>
        <v>0</v>
      </c>
    </row>
    <row r="244" spans="1:2" ht="15.75" customHeight="1">
      <c r="A244" s="199" t="s">
        <v>219</v>
      </c>
      <c r="B244" s="196"/>
    </row>
    <row r="245" spans="1:2" ht="15.75" customHeight="1">
      <c r="A245" s="199" t="s">
        <v>220</v>
      </c>
      <c r="B245" s="196"/>
    </row>
    <row r="246" spans="1:2" ht="15.75" customHeight="1">
      <c r="A246" s="197" t="s">
        <v>221</v>
      </c>
      <c r="B246" s="196"/>
    </row>
    <row r="247" spans="1:2" ht="15.75" customHeight="1">
      <c r="A247" s="199" t="s">
        <v>352</v>
      </c>
      <c r="B247" s="196">
        <f>SUM(B248:B249)</f>
        <v>176</v>
      </c>
    </row>
    <row r="248" spans="1:2" ht="15.75" customHeight="1">
      <c r="A248" s="199" t="s">
        <v>353</v>
      </c>
      <c r="B248" s="196"/>
    </row>
    <row r="249" spans="1:2" ht="15.75" customHeight="1">
      <c r="A249" s="199" t="s">
        <v>354</v>
      </c>
      <c r="B249" s="196">
        <v>176</v>
      </c>
    </row>
    <row r="250" spans="1:2" ht="15.75" customHeight="1">
      <c r="A250" s="114" t="s">
        <v>51</v>
      </c>
      <c r="B250" s="196">
        <f>SUM(B251:B252)</f>
        <v>0</v>
      </c>
    </row>
    <row r="251" spans="1:2" ht="15.75" customHeight="1">
      <c r="A251" s="197" t="s">
        <v>355</v>
      </c>
      <c r="B251" s="196"/>
    </row>
    <row r="252" spans="1:2" ht="15.75" customHeight="1">
      <c r="A252" s="197" t="s">
        <v>356</v>
      </c>
      <c r="B252" s="196"/>
    </row>
    <row r="253" spans="1:2" ht="15.75" customHeight="1">
      <c r="A253" s="114" t="s">
        <v>53</v>
      </c>
      <c r="B253" s="196">
        <f>SUM(B254,B263)</f>
        <v>171</v>
      </c>
    </row>
    <row r="254" spans="1:2" ht="15.75" customHeight="1">
      <c r="A254" s="199" t="s">
        <v>357</v>
      </c>
      <c r="B254" s="196">
        <f>SUM(B255:B262)</f>
        <v>104</v>
      </c>
    </row>
    <row r="255" spans="1:2" ht="15.75" customHeight="1">
      <c r="A255" s="199" t="s">
        <v>358</v>
      </c>
      <c r="B255" s="196">
        <v>29</v>
      </c>
    </row>
    <row r="256" spans="1:2" ht="15.75" customHeight="1">
      <c r="A256" s="197" t="s">
        <v>359</v>
      </c>
      <c r="B256" s="196"/>
    </row>
    <row r="257" spans="1:2" ht="15.75" customHeight="1">
      <c r="A257" s="197" t="s">
        <v>360</v>
      </c>
      <c r="B257" s="196"/>
    </row>
    <row r="258" spans="1:2" ht="15.75" customHeight="1">
      <c r="A258" s="197" t="s">
        <v>361</v>
      </c>
      <c r="B258" s="196"/>
    </row>
    <row r="259" spans="1:2" ht="15.75" customHeight="1">
      <c r="A259" s="199" t="s">
        <v>362</v>
      </c>
      <c r="B259" s="196">
        <v>11</v>
      </c>
    </row>
    <row r="260" spans="1:2" ht="15.75" customHeight="1">
      <c r="A260" s="199" t="s">
        <v>363</v>
      </c>
      <c r="B260" s="196">
        <v>20</v>
      </c>
    </row>
    <row r="261" spans="1:2" ht="15.75" customHeight="1">
      <c r="A261" s="199" t="s">
        <v>364</v>
      </c>
      <c r="B261" s="196">
        <v>44</v>
      </c>
    </row>
    <row r="262" spans="1:2" ht="15.75" customHeight="1">
      <c r="A262" s="199" t="s">
        <v>365</v>
      </c>
      <c r="B262" s="196"/>
    </row>
    <row r="263" spans="1:2" ht="15.75" customHeight="1">
      <c r="A263" s="199" t="s">
        <v>366</v>
      </c>
      <c r="B263" s="196">
        <v>67</v>
      </c>
    </row>
    <row r="264" spans="1:2" ht="15.75" customHeight="1">
      <c r="A264" s="114" t="s">
        <v>55</v>
      </c>
      <c r="B264" s="196">
        <v>5844</v>
      </c>
    </row>
    <row r="265" spans="1:2" ht="15.75" customHeight="1">
      <c r="A265" s="199" t="s">
        <v>367</v>
      </c>
      <c r="B265" s="196">
        <v>3796</v>
      </c>
    </row>
    <row r="266" spans="1:2" ht="15.75" customHeight="1">
      <c r="A266" s="197" t="s">
        <v>368</v>
      </c>
      <c r="B266" s="196">
        <v>453</v>
      </c>
    </row>
    <row r="267" spans="1:2" ht="15.75" customHeight="1">
      <c r="A267" s="114" t="s">
        <v>369</v>
      </c>
      <c r="B267" s="196">
        <v>702</v>
      </c>
    </row>
    <row r="268" spans="1:2" ht="15.75" customHeight="1">
      <c r="A268" s="197" t="s">
        <v>370</v>
      </c>
      <c r="B268" s="196">
        <v>372</v>
      </c>
    </row>
    <row r="269" spans="1:2" ht="15.75" customHeight="1">
      <c r="A269" s="114" t="s">
        <v>57</v>
      </c>
      <c r="B269" s="196">
        <f>SUM(B270,B275,B284,B291,B297,B301,B304,B308,B321,B314)</f>
        <v>28904</v>
      </c>
    </row>
    <row r="270" spans="1:2" ht="15.75" customHeight="1">
      <c r="A270" s="199" t="s">
        <v>371</v>
      </c>
      <c r="B270" s="196">
        <f>SUM(B271:B274)</f>
        <v>272</v>
      </c>
    </row>
    <row r="271" spans="1:2" ht="15.75" customHeight="1">
      <c r="A271" s="197" t="s">
        <v>219</v>
      </c>
      <c r="B271" s="196">
        <v>135</v>
      </c>
    </row>
    <row r="272" spans="1:2" ht="15.75" customHeight="1">
      <c r="A272" s="197" t="s">
        <v>220</v>
      </c>
      <c r="B272" s="196"/>
    </row>
    <row r="273" spans="1:2" ht="15.75" customHeight="1">
      <c r="A273" s="197" t="s">
        <v>221</v>
      </c>
      <c r="B273" s="196"/>
    </row>
    <row r="274" spans="1:2" ht="15.75" customHeight="1">
      <c r="A274" s="199" t="s">
        <v>372</v>
      </c>
      <c r="B274" s="196">
        <v>137</v>
      </c>
    </row>
    <row r="275" spans="1:2" ht="15.75" customHeight="1">
      <c r="A275" s="197" t="s">
        <v>373</v>
      </c>
      <c r="B275" s="196">
        <f>SUM(B276:B283)</f>
        <v>26431</v>
      </c>
    </row>
    <row r="276" spans="1:2" ht="15.75" customHeight="1">
      <c r="A276" s="197" t="s">
        <v>374</v>
      </c>
      <c r="B276" s="196">
        <v>1093</v>
      </c>
    </row>
    <row r="277" spans="1:2" ht="15.75" customHeight="1">
      <c r="A277" s="197" t="s">
        <v>375</v>
      </c>
      <c r="B277" s="196">
        <v>12258</v>
      </c>
    </row>
    <row r="278" spans="1:2" ht="15.75" customHeight="1">
      <c r="A278" s="199" t="s">
        <v>376</v>
      </c>
      <c r="B278" s="196">
        <v>7038</v>
      </c>
    </row>
    <row r="279" spans="1:2" ht="15.75" customHeight="1">
      <c r="A279" s="199" t="s">
        <v>377</v>
      </c>
      <c r="B279" s="196">
        <v>4189</v>
      </c>
    </row>
    <row r="280" spans="1:2" ht="15.75" customHeight="1">
      <c r="A280" s="199" t="s">
        <v>378</v>
      </c>
      <c r="B280" s="196"/>
    </row>
    <row r="281" spans="1:2" ht="15.75" customHeight="1">
      <c r="A281" s="197" t="s">
        <v>379</v>
      </c>
      <c r="B281" s="196"/>
    </row>
    <row r="282" spans="1:2" ht="15.75" customHeight="1">
      <c r="A282" s="197" t="s">
        <v>380</v>
      </c>
      <c r="B282" s="196"/>
    </row>
    <row r="283" spans="1:2" ht="15.75" customHeight="1">
      <c r="A283" s="197" t="s">
        <v>381</v>
      </c>
      <c r="B283" s="196">
        <v>1853</v>
      </c>
    </row>
    <row r="284" spans="1:2" ht="15.75" customHeight="1">
      <c r="A284" s="197" t="s">
        <v>382</v>
      </c>
      <c r="B284" s="196">
        <f>SUM(B285:B290)</f>
        <v>702</v>
      </c>
    </row>
    <row r="285" spans="1:2" ht="15.75" customHeight="1">
      <c r="A285" s="197" t="s">
        <v>383</v>
      </c>
      <c r="B285" s="196"/>
    </row>
    <row r="286" spans="1:2" ht="15.75" customHeight="1">
      <c r="A286" s="197" t="s">
        <v>384</v>
      </c>
      <c r="B286" s="196">
        <v>85</v>
      </c>
    </row>
    <row r="287" spans="1:2" ht="15.75" customHeight="1">
      <c r="A287" s="197" t="s">
        <v>385</v>
      </c>
      <c r="B287" s="196"/>
    </row>
    <row r="288" spans="1:2" ht="15.75" customHeight="1">
      <c r="A288" s="199" t="s">
        <v>386</v>
      </c>
      <c r="B288" s="196">
        <v>617</v>
      </c>
    </row>
    <row r="289" spans="1:2" ht="15.75" customHeight="1">
      <c r="A289" s="199" t="s">
        <v>387</v>
      </c>
      <c r="B289" s="196"/>
    </row>
    <row r="290" spans="1:2" ht="15.75" customHeight="1">
      <c r="A290" s="199" t="s">
        <v>388</v>
      </c>
      <c r="B290" s="196"/>
    </row>
    <row r="291" spans="1:2" ht="15.75" customHeight="1">
      <c r="A291" s="114" t="s">
        <v>389</v>
      </c>
      <c r="B291" s="196">
        <f>SUM(B292:B296)</f>
        <v>23</v>
      </c>
    </row>
    <row r="292" spans="1:2" ht="15.75" customHeight="1">
      <c r="A292" s="197" t="s">
        <v>390</v>
      </c>
      <c r="B292" s="196"/>
    </row>
    <row r="293" spans="1:2" ht="15.75" customHeight="1">
      <c r="A293" s="197" t="s">
        <v>391</v>
      </c>
      <c r="B293" s="196"/>
    </row>
    <row r="294" spans="1:2" ht="15.75" customHeight="1">
      <c r="A294" s="197" t="s">
        <v>392</v>
      </c>
      <c r="B294" s="196"/>
    </row>
    <row r="295" spans="1:2" ht="15.75" customHeight="1">
      <c r="A295" s="199" t="s">
        <v>393</v>
      </c>
      <c r="B295" s="196"/>
    </row>
    <row r="296" spans="1:2" ht="15.75" customHeight="1">
      <c r="A296" s="199" t="s">
        <v>394</v>
      </c>
      <c r="B296" s="196">
        <v>23</v>
      </c>
    </row>
    <row r="297" spans="1:2" ht="15.75" customHeight="1">
      <c r="A297" s="199" t="s">
        <v>395</v>
      </c>
      <c r="B297" s="196">
        <f>SUM(B298:B300)</f>
        <v>0</v>
      </c>
    </row>
    <row r="298" spans="1:2" ht="15.75" customHeight="1">
      <c r="A298" s="197" t="s">
        <v>396</v>
      </c>
      <c r="B298" s="196"/>
    </row>
    <row r="299" spans="1:2" ht="15.75" customHeight="1">
      <c r="A299" s="197" t="s">
        <v>397</v>
      </c>
      <c r="B299" s="196"/>
    </row>
    <row r="300" spans="1:2" ht="15.75" customHeight="1">
      <c r="A300" s="197" t="s">
        <v>398</v>
      </c>
      <c r="B300" s="196"/>
    </row>
    <row r="301" spans="1:2" ht="15.75" customHeight="1">
      <c r="A301" s="199" t="s">
        <v>399</v>
      </c>
      <c r="B301" s="196">
        <f>SUM(B302:B303)</f>
        <v>0</v>
      </c>
    </row>
    <row r="302" spans="1:2" ht="15.75" customHeight="1">
      <c r="A302" s="199" t="s">
        <v>400</v>
      </c>
      <c r="B302" s="196"/>
    </row>
    <row r="303" spans="1:2" ht="15.75" customHeight="1">
      <c r="A303" s="114" t="s">
        <v>401</v>
      </c>
      <c r="B303" s="196"/>
    </row>
    <row r="304" spans="1:2" ht="15.75" customHeight="1">
      <c r="A304" s="197" t="s">
        <v>402</v>
      </c>
      <c r="B304" s="196">
        <f>SUM(B305:B307)</f>
        <v>0</v>
      </c>
    </row>
    <row r="305" spans="1:2" ht="15.75" customHeight="1">
      <c r="A305" s="197" t="s">
        <v>403</v>
      </c>
      <c r="B305" s="196"/>
    </row>
    <row r="306" spans="1:2" ht="15.75" customHeight="1">
      <c r="A306" s="197" t="s">
        <v>404</v>
      </c>
      <c r="B306" s="196"/>
    </row>
    <row r="307" spans="1:2" ht="15.75" customHeight="1">
      <c r="A307" s="199" t="s">
        <v>405</v>
      </c>
      <c r="B307" s="196"/>
    </row>
    <row r="308" spans="1:2" ht="15.75" customHeight="1">
      <c r="A308" s="199" t="s">
        <v>406</v>
      </c>
      <c r="B308" s="196">
        <f>SUM(B309:B313)</f>
        <v>464</v>
      </c>
    </row>
    <row r="309" spans="1:2" ht="15.75" customHeight="1">
      <c r="A309" s="199" t="s">
        <v>407</v>
      </c>
      <c r="B309" s="196">
        <v>311</v>
      </c>
    </row>
    <row r="310" spans="1:2" ht="15.75" customHeight="1">
      <c r="A310" s="197" t="s">
        <v>408</v>
      </c>
      <c r="B310" s="196">
        <v>153</v>
      </c>
    </row>
    <row r="311" spans="1:2" ht="15.75" customHeight="1">
      <c r="A311" s="197" t="s">
        <v>409</v>
      </c>
      <c r="B311" s="196"/>
    </row>
    <row r="312" spans="1:2" ht="15.75" customHeight="1">
      <c r="A312" s="197" t="s">
        <v>410</v>
      </c>
      <c r="B312" s="196"/>
    </row>
    <row r="313" spans="1:2" ht="15.75" customHeight="1">
      <c r="A313" s="197" t="s">
        <v>411</v>
      </c>
      <c r="B313" s="196"/>
    </row>
    <row r="314" spans="1:2" ht="15.75" customHeight="1">
      <c r="A314" s="197" t="s">
        <v>412</v>
      </c>
      <c r="B314" s="196">
        <f>SUM(B315:B320)</f>
        <v>235</v>
      </c>
    </row>
    <row r="315" spans="1:2" ht="15.75" customHeight="1">
      <c r="A315" s="199" t="s">
        <v>413</v>
      </c>
      <c r="B315" s="196"/>
    </row>
    <row r="316" spans="1:2" ht="15.75" customHeight="1">
      <c r="A316" s="199" t="s">
        <v>414</v>
      </c>
      <c r="B316" s="196">
        <v>45</v>
      </c>
    </row>
    <row r="317" spans="1:2" ht="15.75" customHeight="1">
      <c r="A317" s="199" t="s">
        <v>415</v>
      </c>
      <c r="B317" s="196"/>
    </row>
    <row r="318" spans="1:2" ht="15.75" customHeight="1">
      <c r="A318" s="114" t="s">
        <v>416</v>
      </c>
      <c r="B318" s="196"/>
    </row>
    <row r="319" spans="1:2" ht="15.75" customHeight="1">
      <c r="A319" s="197" t="s">
        <v>417</v>
      </c>
      <c r="B319" s="196">
        <v>190</v>
      </c>
    </row>
    <row r="320" spans="1:2" ht="15.75" customHeight="1">
      <c r="A320" s="197" t="s">
        <v>418</v>
      </c>
      <c r="B320" s="196"/>
    </row>
    <row r="321" spans="1:2" ht="15.75" customHeight="1">
      <c r="A321" s="197" t="s">
        <v>419</v>
      </c>
      <c r="B321" s="196">
        <v>777</v>
      </c>
    </row>
    <row r="322" spans="1:2" ht="15.75" customHeight="1">
      <c r="A322" s="114" t="s">
        <v>59</v>
      </c>
      <c r="B322" s="196">
        <f>SUM(B323,B328,B333,B337,B343,B348,B353,B360,B364,B365)</f>
        <v>102</v>
      </c>
    </row>
    <row r="323" spans="1:2" ht="15.75" customHeight="1">
      <c r="A323" s="199" t="s">
        <v>420</v>
      </c>
      <c r="B323" s="196">
        <f>SUM(B324:B327)</f>
        <v>0</v>
      </c>
    </row>
    <row r="324" spans="1:2" ht="15.75" customHeight="1">
      <c r="A324" s="197" t="s">
        <v>219</v>
      </c>
      <c r="B324" s="196"/>
    </row>
    <row r="325" spans="1:2" ht="15.75" customHeight="1">
      <c r="A325" s="197" t="s">
        <v>220</v>
      </c>
      <c r="B325" s="196"/>
    </row>
    <row r="326" spans="1:2" ht="15.75" customHeight="1">
      <c r="A326" s="197" t="s">
        <v>221</v>
      </c>
      <c r="B326" s="196"/>
    </row>
    <row r="327" spans="1:2" ht="15.75" customHeight="1">
      <c r="A327" s="199" t="s">
        <v>421</v>
      </c>
      <c r="B327" s="196"/>
    </row>
    <row r="328" spans="1:2" ht="15.75" customHeight="1">
      <c r="A328" s="197" t="s">
        <v>422</v>
      </c>
      <c r="B328" s="196">
        <f>SUM(B329:B332)</f>
        <v>0</v>
      </c>
    </row>
    <row r="329" spans="1:2" ht="15.75" customHeight="1">
      <c r="A329" s="197" t="s">
        <v>423</v>
      </c>
      <c r="B329" s="196"/>
    </row>
    <row r="330" spans="1:2" ht="15.75" customHeight="1">
      <c r="A330" s="114" t="s">
        <v>424</v>
      </c>
      <c r="B330" s="196"/>
    </row>
    <row r="331" spans="1:2" ht="15.75" customHeight="1">
      <c r="A331" s="197" t="s">
        <v>425</v>
      </c>
      <c r="B331" s="196"/>
    </row>
    <row r="332" spans="1:2" ht="15.75" customHeight="1">
      <c r="A332" s="199" t="s">
        <v>426</v>
      </c>
      <c r="B332" s="196"/>
    </row>
    <row r="333" spans="1:2" ht="15.75" customHeight="1">
      <c r="A333" s="199" t="s">
        <v>427</v>
      </c>
      <c r="B333" s="196">
        <f>SUM(B334:B336)</f>
        <v>0</v>
      </c>
    </row>
    <row r="334" spans="1:2" ht="15.75" customHeight="1">
      <c r="A334" s="197" t="s">
        <v>423</v>
      </c>
      <c r="B334" s="196"/>
    </row>
    <row r="335" spans="1:2" ht="15.75" customHeight="1">
      <c r="A335" s="197" t="s">
        <v>428</v>
      </c>
      <c r="B335" s="196"/>
    </row>
    <row r="336" spans="1:2" ht="15.75" customHeight="1">
      <c r="A336" s="199" t="s">
        <v>429</v>
      </c>
      <c r="B336" s="196"/>
    </row>
    <row r="337" spans="1:2" ht="15.75" customHeight="1">
      <c r="A337" s="199" t="s">
        <v>430</v>
      </c>
      <c r="B337" s="196">
        <f>SUM(B338:B342)</f>
        <v>40</v>
      </c>
    </row>
    <row r="338" spans="1:2" ht="15.75" customHeight="1">
      <c r="A338" s="114" t="s">
        <v>423</v>
      </c>
      <c r="B338" s="196"/>
    </row>
    <row r="339" spans="1:2" ht="15.75" customHeight="1">
      <c r="A339" s="197" t="s">
        <v>431</v>
      </c>
      <c r="B339" s="196">
        <v>40</v>
      </c>
    </row>
    <row r="340" spans="1:2" ht="15.75" customHeight="1">
      <c r="A340" s="197" t="s">
        <v>432</v>
      </c>
      <c r="B340" s="196"/>
    </row>
    <row r="341" spans="1:2" ht="15.75" customHeight="1">
      <c r="A341" s="197" t="s">
        <v>433</v>
      </c>
      <c r="B341" s="196"/>
    </row>
    <row r="342" spans="1:2" ht="15.75" customHeight="1">
      <c r="A342" s="199" t="s">
        <v>434</v>
      </c>
      <c r="B342" s="196"/>
    </row>
    <row r="343" spans="1:2" ht="15.75" customHeight="1">
      <c r="A343" s="199" t="s">
        <v>435</v>
      </c>
      <c r="B343" s="196">
        <f>SUM(B344:B347)</f>
        <v>0</v>
      </c>
    </row>
    <row r="344" spans="1:2" ht="15.75" customHeight="1">
      <c r="A344" s="199" t="s">
        <v>423</v>
      </c>
      <c r="B344" s="196"/>
    </row>
    <row r="345" spans="1:2" ht="15.75" customHeight="1">
      <c r="A345" s="197" t="s">
        <v>436</v>
      </c>
      <c r="B345" s="196"/>
    </row>
    <row r="346" spans="1:2" ht="15.75" customHeight="1">
      <c r="A346" s="197" t="s">
        <v>437</v>
      </c>
      <c r="B346" s="196"/>
    </row>
    <row r="347" spans="1:2" ht="15.75" customHeight="1">
      <c r="A347" s="197" t="s">
        <v>438</v>
      </c>
      <c r="B347" s="196"/>
    </row>
    <row r="348" spans="1:2" ht="15.75" customHeight="1">
      <c r="A348" s="199" t="s">
        <v>439</v>
      </c>
      <c r="B348" s="196">
        <f>SUM(B349:B352)</f>
        <v>0</v>
      </c>
    </row>
    <row r="349" spans="1:2" ht="15.75" customHeight="1">
      <c r="A349" s="199" t="s">
        <v>440</v>
      </c>
      <c r="B349" s="196"/>
    </row>
    <row r="350" spans="1:2" ht="15.75" customHeight="1">
      <c r="A350" s="199" t="s">
        <v>441</v>
      </c>
      <c r="B350" s="196"/>
    </row>
    <row r="351" spans="1:2" ht="15.75" customHeight="1">
      <c r="A351" s="114" t="s">
        <v>442</v>
      </c>
      <c r="B351" s="196"/>
    </row>
    <row r="352" spans="1:2" ht="15.75" customHeight="1">
      <c r="A352" s="197" t="s">
        <v>443</v>
      </c>
      <c r="B352" s="196"/>
    </row>
    <row r="353" spans="1:2" ht="15.75" customHeight="1">
      <c r="A353" s="197" t="s">
        <v>444</v>
      </c>
      <c r="B353" s="196">
        <f>SUM(B354:B359)</f>
        <v>62</v>
      </c>
    </row>
    <row r="354" spans="1:2" ht="15.75" customHeight="1">
      <c r="A354" s="197" t="s">
        <v>423</v>
      </c>
      <c r="B354" s="196">
        <v>46</v>
      </c>
    </row>
    <row r="355" spans="1:2" ht="15.75" customHeight="1">
      <c r="A355" s="199" t="s">
        <v>445</v>
      </c>
      <c r="B355" s="196">
        <v>6</v>
      </c>
    </row>
    <row r="356" spans="1:2" ht="15.75" customHeight="1">
      <c r="A356" s="199" t="s">
        <v>446</v>
      </c>
      <c r="B356" s="196">
        <v>10</v>
      </c>
    </row>
    <row r="357" spans="1:2" ht="15.75" customHeight="1">
      <c r="A357" s="199" t="s">
        <v>447</v>
      </c>
      <c r="B357" s="196"/>
    </row>
    <row r="358" spans="1:2" ht="15.75" customHeight="1">
      <c r="A358" s="197" t="s">
        <v>448</v>
      </c>
      <c r="B358" s="196"/>
    </row>
    <row r="359" spans="1:2" ht="15.75" customHeight="1">
      <c r="A359" s="197" t="s">
        <v>449</v>
      </c>
      <c r="B359" s="196"/>
    </row>
    <row r="360" spans="1:2" ht="15.75" customHeight="1">
      <c r="A360" s="197" t="s">
        <v>450</v>
      </c>
      <c r="B360" s="196">
        <f>SUM(B361:B363)</f>
        <v>0</v>
      </c>
    </row>
    <row r="361" spans="1:2" ht="15.75" customHeight="1">
      <c r="A361" s="199" t="s">
        <v>451</v>
      </c>
      <c r="B361" s="196"/>
    </row>
    <row r="362" spans="1:2" ht="15.75" customHeight="1">
      <c r="A362" s="199" t="s">
        <v>452</v>
      </c>
      <c r="B362" s="196"/>
    </row>
    <row r="363" spans="1:2" ht="15.75" customHeight="1">
      <c r="A363" s="199" t="s">
        <v>453</v>
      </c>
      <c r="B363" s="196"/>
    </row>
    <row r="364" spans="1:2" ht="15.75" customHeight="1">
      <c r="A364" s="114" t="s">
        <v>454</v>
      </c>
      <c r="B364" s="196"/>
    </row>
    <row r="365" spans="1:2" ht="15.75" customHeight="1">
      <c r="A365" s="197" t="s">
        <v>455</v>
      </c>
      <c r="B365" s="196">
        <f>SUM(B366:B368)</f>
        <v>0</v>
      </c>
    </row>
    <row r="366" spans="1:2" ht="15.75" customHeight="1">
      <c r="A366" s="197" t="s">
        <v>456</v>
      </c>
      <c r="B366" s="196"/>
    </row>
    <row r="367" spans="1:2" ht="15.75" customHeight="1">
      <c r="A367" s="199" t="s">
        <v>457</v>
      </c>
      <c r="B367" s="196"/>
    </row>
    <row r="368" spans="1:2" ht="15.75" customHeight="1">
      <c r="A368" s="199" t="s">
        <v>458</v>
      </c>
      <c r="B368" s="196"/>
    </row>
    <row r="369" spans="1:2" ht="15.75" customHeight="1">
      <c r="A369" s="114" t="s">
        <v>61</v>
      </c>
      <c r="B369" s="196">
        <f>SUM(B370,B384,B392,B403,B411,B420)</f>
        <v>1023</v>
      </c>
    </row>
    <row r="370" spans="1:2" ht="15.75" customHeight="1">
      <c r="A370" s="114" t="s">
        <v>459</v>
      </c>
      <c r="B370" s="196">
        <f>SUM(B371:B383)</f>
        <v>567</v>
      </c>
    </row>
    <row r="371" spans="1:2" ht="15.75" customHeight="1">
      <c r="A371" s="114" t="s">
        <v>219</v>
      </c>
      <c r="B371" s="196">
        <v>254</v>
      </c>
    </row>
    <row r="372" spans="1:2" ht="15.75" customHeight="1">
      <c r="A372" s="114" t="s">
        <v>220</v>
      </c>
      <c r="B372" s="196"/>
    </row>
    <row r="373" spans="1:2" ht="15.75" customHeight="1">
      <c r="A373" s="114" t="s">
        <v>221</v>
      </c>
      <c r="B373" s="196"/>
    </row>
    <row r="374" spans="1:2" ht="15.75" customHeight="1">
      <c r="A374" s="114" t="s">
        <v>460</v>
      </c>
      <c r="B374" s="196">
        <v>58</v>
      </c>
    </row>
    <row r="375" spans="1:2" ht="15.75" customHeight="1">
      <c r="A375" s="114" t="s">
        <v>461</v>
      </c>
      <c r="B375" s="196"/>
    </row>
    <row r="376" spans="1:2" ht="15.75" customHeight="1">
      <c r="A376" s="114" t="s">
        <v>462</v>
      </c>
      <c r="B376" s="196"/>
    </row>
    <row r="377" spans="1:2" ht="15.75" customHeight="1">
      <c r="A377" s="114" t="s">
        <v>463</v>
      </c>
      <c r="B377" s="196"/>
    </row>
    <row r="378" spans="1:2" ht="15.75" customHeight="1">
      <c r="A378" s="114" t="s">
        <v>464</v>
      </c>
      <c r="B378" s="196"/>
    </row>
    <row r="379" spans="1:2" ht="15.75" customHeight="1">
      <c r="A379" s="114" t="s">
        <v>465</v>
      </c>
      <c r="B379" s="196">
        <v>101</v>
      </c>
    </row>
    <row r="380" spans="1:2" ht="15.75" customHeight="1">
      <c r="A380" s="114" t="s">
        <v>466</v>
      </c>
      <c r="B380" s="196"/>
    </row>
    <row r="381" spans="1:2" ht="15.75" customHeight="1">
      <c r="A381" s="114" t="s">
        <v>467</v>
      </c>
      <c r="B381" s="196"/>
    </row>
    <row r="382" spans="1:2" ht="15.75" customHeight="1">
      <c r="A382" s="114" t="s">
        <v>468</v>
      </c>
      <c r="B382" s="196"/>
    </row>
    <row r="383" spans="1:2" ht="15.75" customHeight="1">
      <c r="A383" s="114" t="s">
        <v>469</v>
      </c>
      <c r="B383" s="196">
        <v>154</v>
      </c>
    </row>
    <row r="384" spans="1:2" ht="15.75" customHeight="1">
      <c r="A384" s="114" t="s">
        <v>470</v>
      </c>
      <c r="B384" s="196">
        <f>SUM(B385:B391)</f>
        <v>8</v>
      </c>
    </row>
    <row r="385" spans="1:2" ht="15.75" customHeight="1">
      <c r="A385" s="114" t="s">
        <v>219</v>
      </c>
      <c r="B385" s="196"/>
    </row>
    <row r="386" spans="1:2" ht="15.75" customHeight="1">
      <c r="A386" s="114" t="s">
        <v>220</v>
      </c>
      <c r="B386" s="196"/>
    </row>
    <row r="387" spans="1:2" ht="15.75" customHeight="1">
      <c r="A387" s="114" t="s">
        <v>221</v>
      </c>
      <c r="B387" s="196"/>
    </row>
    <row r="388" spans="1:2" ht="15.75" customHeight="1">
      <c r="A388" s="114" t="s">
        <v>471</v>
      </c>
      <c r="B388" s="196">
        <v>8</v>
      </c>
    </row>
    <row r="389" spans="1:2" ht="15.75" customHeight="1">
      <c r="A389" s="114" t="s">
        <v>472</v>
      </c>
      <c r="B389" s="196"/>
    </row>
    <row r="390" spans="1:2" ht="15.75" customHeight="1">
      <c r="A390" s="114" t="s">
        <v>473</v>
      </c>
      <c r="B390" s="196"/>
    </row>
    <row r="391" spans="1:2" ht="15.75" customHeight="1">
      <c r="A391" s="114" t="s">
        <v>474</v>
      </c>
      <c r="B391" s="196"/>
    </row>
    <row r="392" spans="1:2" ht="15.75" customHeight="1">
      <c r="A392" s="114" t="s">
        <v>475</v>
      </c>
      <c r="B392" s="196">
        <f>SUM(B393:B402)</f>
        <v>0</v>
      </c>
    </row>
    <row r="393" spans="1:2" ht="15.75" customHeight="1">
      <c r="A393" s="114" t="s">
        <v>219</v>
      </c>
      <c r="B393" s="196"/>
    </row>
    <row r="394" spans="1:2" ht="15.75" customHeight="1">
      <c r="A394" s="114" t="s">
        <v>220</v>
      </c>
      <c r="B394" s="196"/>
    </row>
    <row r="395" spans="1:2" ht="15.75" customHeight="1">
      <c r="A395" s="114" t="s">
        <v>221</v>
      </c>
      <c r="B395" s="196"/>
    </row>
    <row r="396" spans="1:2" ht="15.75" customHeight="1">
      <c r="A396" s="114" t="s">
        <v>476</v>
      </c>
      <c r="B396" s="196"/>
    </row>
    <row r="397" spans="1:2" ht="15.75" customHeight="1">
      <c r="A397" s="114" t="s">
        <v>477</v>
      </c>
      <c r="B397" s="196"/>
    </row>
    <row r="398" spans="1:2" ht="15.75" customHeight="1">
      <c r="A398" s="114" t="s">
        <v>478</v>
      </c>
      <c r="B398" s="196"/>
    </row>
    <row r="399" spans="1:2" ht="15.75" customHeight="1">
      <c r="A399" s="114" t="s">
        <v>479</v>
      </c>
      <c r="B399" s="196"/>
    </row>
    <row r="400" spans="1:2" ht="15.75" customHeight="1">
      <c r="A400" s="114" t="s">
        <v>480</v>
      </c>
      <c r="B400" s="196"/>
    </row>
    <row r="401" spans="1:2" ht="15.75" customHeight="1">
      <c r="A401" s="114" t="s">
        <v>481</v>
      </c>
      <c r="B401" s="196"/>
    </row>
    <row r="402" spans="1:2" ht="15.75" customHeight="1">
      <c r="A402" s="114" t="s">
        <v>482</v>
      </c>
      <c r="B402" s="196"/>
    </row>
    <row r="403" spans="1:2" ht="15.75" customHeight="1">
      <c r="A403" s="114" t="s">
        <v>483</v>
      </c>
      <c r="B403" s="196">
        <f>SUM(B404:B410)</f>
        <v>440</v>
      </c>
    </row>
    <row r="404" spans="1:2" ht="15.75" customHeight="1">
      <c r="A404" s="114" t="s">
        <v>219</v>
      </c>
      <c r="B404" s="198">
        <v>61</v>
      </c>
    </row>
    <row r="405" spans="1:2" ht="15.75" customHeight="1">
      <c r="A405" s="114" t="s">
        <v>220</v>
      </c>
      <c r="B405" s="196"/>
    </row>
    <row r="406" spans="1:2" ht="15.75" customHeight="1">
      <c r="A406" s="114" t="s">
        <v>221</v>
      </c>
      <c r="B406" s="196"/>
    </row>
    <row r="407" spans="1:2" ht="15.75" customHeight="1">
      <c r="A407" s="114" t="s">
        <v>484</v>
      </c>
      <c r="B407" s="198">
        <v>150</v>
      </c>
    </row>
    <row r="408" spans="1:2" ht="15.75" customHeight="1">
      <c r="A408" s="114" t="s">
        <v>485</v>
      </c>
      <c r="B408" s="198">
        <v>212</v>
      </c>
    </row>
    <row r="409" spans="1:2" ht="15.75" customHeight="1">
      <c r="A409" s="114" t="s">
        <v>486</v>
      </c>
      <c r="B409" s="198">
        <v>17</v>
      </c>
    </row>
    <row r="410" spans="1:2" ht="15.75" customHeight="1">
      <c r="A410" s="114" t="s">
        <v>487</v>
      </c>
      <c r="B410" s="196"/>
    </row>
    <row r="411" spans="1:2" ht="15.75" customHeight="1">
      <c r="A411" s="114" t="s">
        <v>488</v>
      </c>
      <c r="B411" s="196">
        <f>SUM(B412:B419)</f>
        <v>0</v>
      </c>
    </row>
    <row r="412" spans="1:2" ht="15.75" customHeight="1">
      <c r="A412" s="114" t="s">
        <v>219</v>
      </c>
      <c r="B412" s="196"/>
    </row>
    <row r="413" spans="1:2" ht="15.75" customHeight="1">
      <c r="A413" s="114" t="s">
        <v>220</v>
      </c>
      <c r="B413" s="196"/>
    </row>
    <row r="414" spans="1:2" ht="15.75" customHeight="1">
      <c r="A414" s="114" t="s">
        <v>221</v>
      </c>
      <c r="B414" s="196"/>
    </row>
    <row r="415" spans="1:2" ht="15.75" customHeight="1">
      <c r="A415" s="114" t="s">
        <v>489</v>
      </c>
      <c r="B415" s="196"/>
    </row>
    <row r="416" spans="1:2" ht="15.75" customHeight="1">
      <c r="A416" s="114" t="s">
        <v>490</v>
      </c>
      <c r="B416" s="196"/>
    </row>
    <row r="417" spans="1:2" ht="15.75" customHeight="1">
      <c r="A417" s="114" t="s">
        <v>491</v>
      </c>
      <c r="B417" s="196"/>
    </row>
    <row r="418" spans="1:2" ht="15.75" customHeight="1">
      <c r="A418" s="114" t="s">
        <v>492</v>
      </c>
      <c r="B418" s="196"/>
    </row>
    <row r="419" spans="1:2" ht="15.75" customHeight="1">
      <c r="A419" s="114" t="s">
        <v>493</v>
      </c>
      <c r="B419" s="196"/>
    </row>
    <row r="420" spans="1:2" ht="15.75" customHeight="1">
      <c r="A420" s="114" t="s">
        <v>494</v>
      </c>
      <c r="B420" s="196">
        <f>SUM(B421:B423)</f>
        <v>8</v>
      </c>
    </row>
    <row r="421" spans="1:2" ht="15.75" customHeight="1">
      <c r="A421" s="114" t="s">
        <v>495</v>
      </c>
      <c r="B421" s="196"/>
    </row>
    <row r="422" spans="1:2" ht="15.75" customHeight="1">
      <c r="A422" s="114" t="s">
        <v>496</v>
      </c>
      <c r="B422" s="196"/>
    </row>
    <row r="423" spans="1:2" ht="15.75" customHeight="1">
      <c r="A423" s="114" t="s">
        <v>497</v>
      </c>
      <c r="B423" s="198">
        <v>8</v>
      </c>
    </row>
    <row r="424" spans="1:2" ht="15.75" customHeight="1">
      <c r="A424" s="114" t="s">
        <v>498</v>
      </c>
      <c r="B424" s="196">
        <f>SUM(B425,B439,B538,B450,B458,B466,B470,B484,B492,B498,B505,B513,B518,B523,B526,B529,B532,B535,B540)</f>
        <v>21405</v>
      </c>
    </row>
    <row r="425" spans="1:2" ht="15.75" customHeight="1">
      <c r="A425" s="114" t="s">
        <v>499</v>
      </c>
      <c r="B425" s="196">
        <f>SUM(B426:B438)</f>
        <v>870</v>
      </c>
    </row>
    <row r="426" spans="1:2" ht="15.75" customHeight="1">
      <c r="A426" s="114" t="s">
        <v>219</v>
      </c>
      <c r="B426" s="198">
        <v>183</v>
      </c>
    </row>
    <row r="427" spans="1:2" ht="15.75" customHeight="1">
      <c r="A427" s="114" t="s">
        <v>220</v>
      </c>
      <c r="B427" s="196"/>
    </row>
    <row r="428" spans="1:2" ht="15.75" customHeight="1">
      <c r="A428" s="114" t="s">
        <v>221</v>
      </c>
      <c r="B428" s="196"/>
    </row>
    <row r="429" spans="1:2" ht="15.75" customHeight="1">
      <c r="A429" s="114" t="s">
        <v>500</v>
      </c>
      <c r="B429" s="196"/>
    </row>
    <row r="430" spans="1:2" ht="15.75" customHeight="1">
      <c r="A430" s="114" t="s">
        <v>501</v>
      </c>
      <c r="B430" s="198">
        <v>2</v>
      </c>
    </row>
    <row r="431" spans="1:2" ht="15.75" customHeight="1">
      <c r="A431" s="114" t="s">
        <v>502</v>
      </c>
      <c r="B431" s="196"/>
    </row>
    <row r="432" spans="1:2" ht="15.75" customHeight="1">
      <c r="A432" s="114" t="s">
        <v>503</v>
      </c>
      <c r="B432" s="198">
        <v>3</v>
      </c>
    </row>
    <row r="433" spans="1:2" ht="15.75" customHeight="1">
      <c r="A433" s="114" t="s">
        <v>262</v>
      </c>
      <c r="B433" s="196"/>
    </row>
    <row r="434" spans="1:2" ht="15.75" customHeight="1">
      <c r="A434" s="114" t="s">
        <v>504</v>
      </c>
      <c r="B434" s="198">
        <v>602</v>
      </c>
    </row>
    <row r="435" spans="1:2" ht="15.75" customHeight="1">
      <c r="A435" s="114" t="s">
        <v>505</v>
      </c>
      <c r="B435" s="196"/>
    </row>
    <row r="436" spans="1:2" ht="15.75" customHeight="1">
      <c r="A436" s="114" t="s">
        <v>506</v>
      </c>
      <c r="B436" s="196"/>
    </row>
    <row r="437" spans="1:2" ht="15.75" customHeight="1">
      <c r="A437" s="114" t="s">
        <v>507</v>
      </c>
      <c r="B437" s="198">
        <v>2</v>
      </c>
    </row>
    <row r="438" spans="1:2" ht="15.75" customHeight="1">
      <c r="A438" s="114" t="s">
        <v>508</v>
      </c>
      <c r="B438" s="198">
        <v>78</v>
      </c>
    </row>
    <row r="439" spans="1:2" ht="15.75" customHeight="1">
      <c r="A439" s="114" t="s">
        <v>509</v>
      </c>
      <c r="B439" s="196">
        <f>SUM(B440:B449)</f>
        <v>882</v>
      </c>
    </row>
    <row r="440" spans="1:2" ht="15.75" customHeight="1">
      <c r="A440" s="114" t="s">
        <v>219</v>
      </c>
      <c r="B440" s="198">
        <v>86</v>
      </c>
    </row>
    <row r="441" spans="1:2" ht="15.75" customHeight="1">
      <c r="A441" s="114" t="s">
        <v>220</v>
      </c>
      <c r="B441" s="196"/>
    </row>
    <row r="442" spans="1:2" ht="15.75" customHeight="1">
      <c r="A442" s="114" t="s">
        <v>221</v>
      </c>
      <c r="B442" s="196"/>
    </row>
    <row r="443" spans="1:2" ht="15.75" customHeight="1">
      <c r="A443" s="114" t="s">
        <v>510</v>
      </c>
      <c r="B443" s="198">
        <v>45</v>
      </c>
    </row>
    <row r="444" spans="1:2" ht="15.75" customHeight="1">
      <c r="A444" s="114" t="s">
        <v>511</v>
      </c>
      <c r="B444" s="198">
        <v>417</v>
      </c>
    </row>
    <row r="445" spans="1:2" ht="15.75" customHeight="1">
      <c r="A445" s="114" t="s">
        <v>512</v>
      </c>
      <c r="B445" s="196"/>
    </row>
    <row r="446" spans="1:2" ht="15.75" customHeight="1">
      <c r="A446" s="114" t="s">
        <v>513</v>
      </c>
      <c r="B446" s="198">
        <v>60</v>
      </c>
    </row>
    <row r="447" spans="1:2" ht="15.75" customHeight="1">
      <c r="A447" s="114" t="s">
        <v>514</v>
      </c>
      <c r="B447" s="198">
        <v>29</v>
      </c>
    </row>
    <row r="448" spans="1:2" ht="15.75" customHeight="1">
      <c r="A448" s="114" t="s">
        <v>515</v>
      </c>
      <c r="B448" s="196"/>
    </row>
    <row r="449" spans="1:2" ht="15.75" customHeight="1">
      <c r="A449" s="114" t="s">
        <v>516</v>
      </c>
      <c r="B449" s="198">
        <v>245</v>
      </c>
    </row>
    <row r="450" spans="1:2" ht="15.75" customHeight="1">
      <c r="A450" s="114" t="s">
        <v>517</v>
      </c>
      <c r="B450" s="196">
        <f>SUM(B451:B457)</f>
        <v>98</v>
      </c>
    </row>
    <row r="451" spans="1:2" ht="15.75" customHeight="1">
      <c r="A451" s="114" t="s">
        <v>518</v>
      </c>
      <c r="B451" s="196"/>
    </row>
    <row r="452" spans="1:2" ht="15.75" customHeight="1">
      <c r="A452" s="114" t="s">
        <v>519</v>
      </c>
      <c r="B452" s="196"/>
    </row>
    <row r="453" spans="1:2" ht="15.75" customHeight="1">
      <c r="A453" s="114" t="s">
        <v>520</v>
      </c>
      <c r="B453" s="196"/>
    </row>
    <row r="454" spans="1:2" ht="15.75" customHeight="1">
      <c r="A454" s="114" t="s">
        <v>521</v>
      </c>
      <c r="B454" s="196"/>
    </row>
    <row r="455" spans="1:2" ht="15.75" customHeight="1">
      <c r="A455" s="114" t="s">
        <v>522</v>
      </c>
      <c r="B455" s="196"/>
    </row>
    <row r="456" spans="1:2" ht="15.75" customHeight="1">
      <c r="A456" s="114" t="s">
        <v>523</v>
      </c>
      <c r="B456" s="196"/>
    </row>
    <row r="457" spans="1:2" ht="15.75" customHeight="1">
      <c r="A457" s="114" t="s">
        <v>524</v>
      </c>
      <c r="B457" s="196">
        <v>98</v>
      </c>
    </row>
    <row r="458" spans="1:2" ht="15.75" customHeight="1">
      <c r="A458" s="114" t="s">
        <v>525</v>
      </c>
      <c r="B458" s="196">
        <f>SUM(B459:B465)</f>
        <v>2106</v>
      </c>
    </row>
    <row r="459" spans="1:2" ht="15.75" customHeight="1">
      <c r="A459" s="114" t="s">
        <v>526</v>
      </c>
      <c r="B459" s="198">
        <v>8</v>
      </c>
    </row>
    <row r="460" spans="1:2" ht="15.75" customHeight="1">
      <c r="A460" s="114" t="s">
        <v>527</v>
      </c>
      <c r="B460" s="196"/>
    </row>
    <row r="461" spans="1:2" ht="15.75" customHeight="1">
      <c r="A461" s="114" t="s">
        <v>528</v>
      </c>
      <c r="B461" s="196"/>
    </row>
    <row r="462" spans="1:2" ht="15.75" customHeight="1">
      <c r="A462" s="114" t="s">
        <v>529</v>
      </c>
      <c r="B462" s="198">
        <v>7</v>
      </c>
    </row>
    <row r="463" spans="1:2" ht="15.75" customHeight="1">
      <c r="A463" s="114" t="s">
        <v>530</v>
      </c>
      <c r="B463" s="198">
        <v>1909</v>
      </c>
    </row>
    <row r="464" spans="1:2" ht="15.75" customHeight="1">
      <c r="A464" s="114" t="s">
        <v>531</v>
      </c>
      <c r="B464" s="198">
        <v>182</v>
      </c>
    </row>
    <row r="465" spans="1:2" ht="15.75" customHeight="1">
      <c r="A465" s="114" t="s">
        <v>532</v>
      </c>
      <c r="B465" s="196"/>
    </row>
    <row r="466" spans="1:2" ht="15.75" customHeight="1">
      <c r="A466" s="114" t="s">
        <v>533</v>
      </c>
      <c r="B466" s="196">
        <f>SUM(B467:B469)</f>
        <v>0</v>
      </c>
    </row>
    <row r="467" spans="1:2" ht="15.75" customHeight="1">
      <c r="A467" s="114" t="s">
        <v>534</v>
      </c>
      <c r="B467" s="196"/>
    </row>
    <row r="468" spans="1:2" ht="15.75" customHeight="1">
      <c r="A468" s="114" t="s">
        <v>535</v>
      </c>
      <c r="B468" s="196"/>
    </row>
    <row r="469" spans="1:2" ht="15.75" customHeight="1">
      <c r="A469" s="114" t="s">
        <v>536</v>
      </c>
      <c r="B469" s="196"/>
    </row>
    <row r="470" spans="1:2" ht="15.75" customHeight="1">
      <c r="A470" s="114" t="s">
        <v>537</v>
      </c>
      <c r="B470" s="196">
        <f>SUM(B471:B483)</f>
        <v>19</v>
      </c>
    </row>
    <row r="471" spans="1:2" ht="15.75" customHeight="1">
      <c r="A471" s="114" t="s">
        <v>538</v>
      </c>
      <c r="B471" s="196"/>
    </row>
    <row r="472" spans="1:2" ht="15.75" customHeight="1">
      <c r="A472" s="114" t="s">
        <v>539</v>
      </c>
      <c r="B472" s="196"/>
    </row>
    <row r="473" spans="1:2" ht="15.75" customHeight="1">
      <c r="A473" s="114" t="s">
        <v>540</v>
      </c>
      <c r="B473" s="196"/>
    </row>
    <row r="474" spans="1:2" ht="15.75" customHeight="1">
      <c r="A474" s="114" t="s">
        <v>541</v>
      </c>
      <c r="B474" s="196"/>
    </row>
    <row r="475" spans="1:2" ht="15.75" customHeight="1">
      <c r="A475" s="114" t="s">
        <v>542</v>
      </c>
      <c r="B475" s="196"/>
    </row>
    <row r="476" spans="1:2" ht="15.75" customHeight="1">
      <c r="A476" s="114" t="s">
        <v>543</v>
      </c>
      <c r="B476" s="196"/>
    </row>
    <row r="477" spans="1:2" ht="15.75" customHeight="1">
      <c r="A477" s="114" t="s">
        <v>544</v>
      </c>
      <c r="B477" s="196"/>
    </row>
    <row r="478" spans="1:2" ht="15.75" customHeight="1">
      <c r="A478" s="114" t="s">
        <v>545</v>
      </c>
      <c r="B478" s="196"/>
    </row>
    <row r="479" spans="1:2" ht="15.75" customHeight="1">
      <c r="A479" s="114" t="s">
        <v>546</v>
      </c>
      <c r="B479" s="196"/>
    </row>
    <row r="480" spans="1:2" ht="15.75" customHeight="1">
      <c r="A480" s="114" t="s">
        <v>547</v>
      </c>
      <c r="B480" s="196"/>
    </row>
    <row r="481" spans="1:2" ht="15.75" customHeight="1">
      <c r="A481" s="114" t="s">
        <v>548</v>
      </c>
      <c r="B481" s="196"/>
    </row>
    <row r="482" spans="1:2" ht="15.75" customHeight="1">
      <c r="A482" s="114" t="s">
        <v>549</v>
      </c>
      <c r="B482" s="196"/>
    </row>
    <row r="483" spans="1:2" ht="15.75" customHeight="1">
      <c r="A483" s="114" t="s">
        <v>550</v>
      </c>
      <c r="B483" s="198">
        <v>19</v>
      </c>
    </row>
    <row r="484" spans="1:2" ht="15.75" customHeight="1">
      <c r="A484" s="114" t="s">
        <v>551</v>
      </c>
      <c r="B484" s="196">
        <f>SUM(B485:B491)</f>
        <v>1931</v>
      </c>
    </row>
    <row r="485" spans="1:2" ht="15.75" customHeight="1">
      <c r="A485" s="114" t="s">
        <v>552</v>
      </c>
      <c r="B485" s="198">
        <v>449</v>
      </c>
    </row>
    <row r="486" spans="1:2" ht="15.75" customHeight="1">
      <c r="A486" s="114" t="s">
        <v>553</v>
      </c>
      <c r="B486" s="198">
        <v>257</v>
      </c>
    </row>
    <row r="487" spans="1:2" ht="15.75" customHeight="1">
      <c r="A487" s="114" t="s">
        <v>554</v>
      </c>
      <c r="B487" s="198">
        <v>513</v>
      </c>
    </row>
    <row r="488" spans="1:2" ht="15.75" customHeight="1">
      <c r="A488" s="114" t="s">
        <v>555</v>
      </c>
      <c r="B488" s="198">
        <v>47</v>
      </c>
    </row>
    <row r="489" spans="1:2" ht="15.75" customHeight="1">
      <c r="A489" s="114" t="s">
        <v>556</v>
      </c>
      <c r="B489" s="198">
        <v>343</v>
      </c>
    </row>
    <row r="490" spans="1:2" ht="15.75" customHeight="1">
      <c r="A490" s="114" t="s">
        <v>557</v>
      </c>
      <c r="B490" s="198">
        <v>277</v>
      </c>
    </row>
    <row r="491" spans="1:2" ht="15.75" customHeight="1">
      <c r="A491" s="114" t="s">
        <v>558</v>
      </c>
      <c r="B491" s="198">
        <v>45</v>
      </c>
    </row>
    <row r="492" spans="1:2" ht="15.75" customHeight="1">
      <c r="A492" s="114" t="s">
        <v>559</v>
      </c>
      <c r="B492" s="196">
        <f>SUM(B493:B497)</f>
        <v>637</v>
      </c>
    </row>
    <row r="493" spans="1:2" ht="15.75" customHeight="1">
      <c r="A493" s="114" t="s">
        <v>560</v>
      </c>
      <c r="B493" s="198">
        <v>565</v>
      </c>
    </row>
    <row r="494" spans="1:2" ht="15.75" customHeight="1">
      <c r="A494" s="114" t="s">
        <v>561</v>
      </c>
      <c r="B494" s="198">
        <v>61</v>
      </c>
    </row>
    <row r="495" spans="1:2" ht="15.75" customHeight="1">
      <c r="A495" s="114" t="s">
        <v>562</v>
      </c>
      <c r="B495" s="198">
        <v>8</v>
      </c>
    </row>
    <row r="496" spans="1:2" ht="15.75" customHeight="1">
      <c r="A496" s="114" t="s">
        <v>563</v>
      </c>
      <c r="B496" s="198">
        <v>3</v>
      </c>
    </row>
    <row r="497" spans="1:2" ht="15.75" customHeight="1">
      <c r="A497" s="114" t="s">
        <v>564</v>
      </c>
      <c r="B497" s="196"/>
    </row>
    <row r="498" spans="1:2" ht="15.75" customHeight="1">
      <c r="A498" s="114" t="s">
        <v>565</v>
      </c>
      <c r="B498" s="196">
        <f>SUM(B499:B504)</f>
        <v>1654</v>
      </c>
    </row>
    <row r="499" spans="1:2" ht="15.75" customHeight="1">
      <c r="A499" s="114" t="s">
        <v>566</v>
      </c>
      <c r="B499" s="198">
        <v>20</v>
      </c>
    </row>
    <row r="500" spans="1:2" ht="15.75" customHeight="1">
      <c r="A500" s="114" t="s">
        <v>567</v>
      </c>
      <c r="B500" s="198">
        <v>20</v>
      </c>
    </row>
    <row r="501" spans="1:2" ht="15.75" customHeight="1">
      <c r="A501" s="114" t="s">
        <v>568</v>
      </c>
      <c r="B501" s="196"/>
    </row>
    <row r="502" spans="1:2" ht="15.75" customHeight="1">
      <c r="A502" s="114" t="s">
        <v>569</v>
      </c>
      <c r="B502" s="198">
        <v>48</v>
      </c>
    </row>
    <row r="503" spans="1:2" ht="15.75" customHeight="1">
      <c r="A503" s="114" t="s">
        <v>570</v>
      </c>
      <c r="B503" s="198">
        <v>69</v>
      </c>
    </row>
    <row r="504" spans="1:2" ht="15.75" customHeight="1">
      <c r="A504" s="114" t="s">
        <v>571</v>
      </c>
      <c r="B504" s="198">
        <v>1497</v>
      </c>
    </row>
    <row r="505" spans="1:2" ht="15.75" customHeight="1">
      <c r="A505" s="114" t="s">
        <v>572</v>
      </c>
      <c r="B505" s="196">
        <f>SUM(B506:B512)</f>
        <v>1523</v>
      </c>
    </row>
    <row r="506" spans="1:2" ht="15.75" customHeight="1">
      <c r="A506" s="114" t="s">
        <v>219</v>
      </c>
      <c r="B506" s="198">
        <v>92</v>
      </c>
    </row>
    <row r="507" spans="1:2" ht="15.75" customHeight="1">
      <c r="A507" s="114" t="s">
        <v>220</v>
      </c>
      <c r="B507" s="196"/>
    </row>
    <row r="508" spans="1:2" ht="15.75" customHeight="1">
      <c r="A508" s="114" t="s">
        <v>221</v>
      </c>
      <c r="B508" s="196"/>
    </row>
    <row r="509" spans="1:2" ht="15.75" customHeight="1">
      <c r="A509" s="114" t="s">
        <v>573</v>
      </c>
      <c r="B509" s="196"/>
    </row>
    <row r="510" spans="1:2" ht="15.75" customHeight="1">
      <c r="A510" s="114" t="s">
        <v>574</v>
      </c>
      <c r="B510" s="198">
        <v>6</v>
      </c>
    </row>
    <row r="511" spans="1:2" ht="15.75" customHeight="1">
      <c r="A511" s="114" t="s">
        <v>575</v>
      </c>
      <c r="B511" s="196"/>
    </row>
    <row r="512" spans="1:2" ht="15.75" customHeight="1">
      <c r="A512" s="114" t="s">
        <v>576</v>
      </c>
      <c r="B512" s="198">
        <v>1425</v>
      </c>
    </row>
    <row r="513" spans="1:2" ht="15.75" customHeight="1">
      <c r="A513" s="114" t="s">
        <v>577</v>
      </c>
      <c r="B513" s="196">
        <f>SUM(B514:B517)</f>
        <v>55</v>
      </c>
    </row>
    <row r="514" spans="1:2" ht="15.75" customHeight="1">
      <c r="A514" s="114" t="s">
        <v>578</v>
      </c>
      <c r="B514" s="196"/>
    </row>
    <row r="515" spans="1:2" ht="15.75" customHeight="1">
      <c r="A515" s="114" t="s">
        <v>579</v>
      </c>
      <c r="B515" s="198">
        <v>55</v>
      </c>
    </row>
    <row r="516" spans="1:2" ht="15.75" customHeight="1">
      <c r="A516" s="114" t="s">
        <v>580</v>
      </c>
      <c r="B516" s="196"/>
    </row>
    <row r="517" spans="1:2" ht="15.75" customHeight="1">
      <c r="A517" s="114" t="s">
        <v>581</v>
      </c>
      <c r="B517" s="196"/>
    </row>
    <row r="518" spans="1:2" ht="15.75" customHeight="1">
      <c r="A518" s="114" t="s">
        <v>582</v>
      </c>
      <c r="B518" s="196">
        <f>SUM(B519:B522)</f>
        <v>0</v>
      </c>
    </row>
    <row r="519" spans="1:2" ht="15.75" customHeight="1">
      <c r="A519" s="114" t="s">
        <v>219</v>
      </c>
      <c r="B519" s="196"/>
    </row>
    <row r="520" spans="1:2" ht="15.75" customHeight="1">
      <c r="A520" s="114" t="s">
        <v>220</v>
      </c>
      <c r="B520" s="196"/>
    </row>
    <row r="521" spans="1:2" ht="15.75" customHeight="1">
      <c r="A521" s="114" t="s">
        <v>221</v>
      </c>
      <c r="B521" s="196"/>
    </row>
    <row r="522" spans="1:2" ht="15.75" customHeight="1">
      <c r="A522" s="114" t="s">
        <v>583</v>
      </c>
      <c r="B522" s="196"/>
    </row>
    <row r="523" spans="1:2" ht="15.75" customHeight="1">
      <c r="A523" s="114" t="s">
        <v>584</v>
      </c>
      <c r="B523" s="196">
        <f>SUM(B524:B525)</f>
        <v>2939</v>
      </c>
    </row>
    <row r="524" spans="1:2" ht="15.75" customHeight="1">
      <c r="A524" s="114" t="s">
        <v>585</v>
      </c>
      <c r="B524" s="198">
        <v>2939</v>
      </c>
    </row>
    <row r="525" spans="1:2" ht="15.75" customHeight="1">
      <c r="A525" s="114" t="s">
        <v>586</v>
      </c>
      <c r="B525" s="196"/>
    </row>
    <row r="526" spans="1:2" ht="15.75" customHeight="1">
      <c r="A526" s="114" t="s">
        <v>587</v>
      </c>
      <c r="B526" s="196">
        <f>SUM(B527:B528)</f>
        <v>126</v>
      </c>
    </row>
    <row r="527" spans="1:2" ht="15.75" customHeight="1">
      <c r="A527" s="114" t="s">
        <v>588</v>
      </c>
      <c r="B527" s="198">
        <v>76</v>
      </c>
    </row>
    <row r="528" spans="1:2" ht="15.75" customHeight="1">
      <c r="A528" s="114" t="s">
        <v>589</v>
      </c>
      <c r="B528" s="198">
        <v>50</v>
      </c>
    </row>
    <row r="529" spans="1:2" ht="15.75" customHeight="1">
      <c r="A529" s="114" t="s">
        <v>590</v>
      </c>
      <c r="B529" s="196">
        <f>SUM(B530:B531)</f>
        <v>1385</v>
      </c>
    </row>
    <row r="530" spans="1:2" ht="15.75" customHeight="1">
      <c r="A530" s="114" t="s">
        <v>591</v>
      </c>
      <c r="B530" s="198">
        <v>179</v>
      </c>
    </row>
    <row r="531" spans="1:2" ht="15.75" customHeight="1">
      <c r="A531" s="114" t="s">
        <v>592</v>
      </c>
      <c r="B531" s="198">
        <v>1206</v>
      </c>
    </row>
    <row r="532" spans="1:2" ht="15.75" customHeight="1">
      <c r="A532" s="114" t="s">
        <v>593</v>
      </c>
      <c r="B532" s="196">
        <f>SUM(B533:B534)</f>
        <v>0</v>
      </c>
    </row>
    <row r="533" spans="1:2" ht="15.75" customHeight="1">
      <c r="A533" s="114" t="s">
        <v>594</v>
      </c>
      <c r="B533" s="196"/>
    </row>
    <row r="534" spans="1:2" ht="15.75" customHeight="1">
      <c r="A534" s="114" t="s">
        <v>595</v>
      </c>
      <c r="B534" s="196"/>
    </row>
    <row r="535" spans="1:2" ht="15.75" customHeight="1">
      <c r="A535" s="114" t="s">
        <v>596</v>
      </c>
      <c r="B535" s="196">
        <f>SUM(B536:B537)</f>
        <v>305</v>
      </c>
    </row>
    <row r="536" spans="1:2" ht="15.75" customHeight="1">
      <c r="A536" s="114" t="s">
        <v>597</v>
      </c>
      <c r="B536" s="196"/>
    </row>
    <row r="537" spans="1:2" ht="15.75" customHeight="1">
      <c r="A537" s="114" t="s">
        <v>598</v>
      </c>
      <c r="B537" s="198">
        <v>305</v>
      </c>
    </row>
    <row r="538" spans="1:2" ht="15.75" customHeight="1">
      <c r="A538" s="200" t="s">
        <v>599</v>
      </c>
      <c r="B538" s="198">
        <f>SUM(B539)</f>
        <v>5871</v>
      </c>
    </row>
    <row r="539" spans="1:2" ht="15.75" customHeight="1">
      <c r="A539" s="114" t="s">
        <v>523</v>
      </c>
      <c r="B539" s="198">
        <v>5871</v>
      </c>
    </row>
    <row r="540" spans="1:2" ht="15.75" customHeight="1">
      <c r="A540" s="114" t="s">
        <v>600</v>
      </c>
      <c r="B540" s="196">
        <f>B541</f>
        <v>1004</v>
      </c>
    </row>
    <row r="541" spans="1:2" ht="15.75" customHeight="1">
      <c r="A541" s="114" t="s">
        <v>601</v>
      </c>
      <c r="B541" s="198">
        <v>1004</v>
      </c>
    </row>
    <row r="542" spans="1:2" ht="15.75" customHeight="1">
      <c r="A542" s="114" t="s">
        <v>65</v>
      </c>
      <c r="B542" s="196">
        <f>SUM(B543,B604,B608,B610,B548,B561,B565,B577,B587,B590,B594,B612)</f>
        <v>14796</v>
      </c>
    </row>
    <row r="543" spans="1:2" ht="15.75" customHeight="1">
      <c r="A543" s="114" t="s">
        <v>602</v>
      </c>
      <c r="B543" s="196">
        <f>SUM(B544:B547)</f>
        <v>665</v>
      </c>
    </row>
    <row r="544" spans="1:2" ht="15.75" customHeight="1">
      <c r="A544" s="114" t="s">
        <v>219</v>
      </c>
      <c r="B544" s="198">
        <v>256</v>
      </c>
    </row>
    <row r="545" spans="1:2" ht="15.75" customHeight="1">
      <c r="A545" s="114" t="s">
        <v>220</v>
      </c>
      <c r="B545" s="196"/>
    </row>
    <row r="546" spans="1:2" ht="15.75" customHeight="1">
      <c r="A546" s="114" t="s">
        <v>221</v>
      </c>
      <c r="B546" s="196"/>
    </row>
    <row r="547" spans="1:2" ht="15.75" customHeight="1">
      <c r="A547" s="114" t="s">
        <v>603</v>
      </c>
      <c r="B547" s="198">
        <v>409</v>
      </c>
    </row>
    <row r="548" spans="1:2" ht="15.75" customHeight="1">
      <c r="A548" s="114" t="s">
        <v>604</v>
      </c>
      <c r="B548" s="196">
        <f>SUM(B549:B560)</f>
        <v>681</v>
      </c>
    </row>
    <row r="549" spans="1:2" ht="15.75" customHeight="1">
      <c r="A549" s="114" t="s">
        <v>605</v>
      </c>
      <c r="B549" s="198">
        <v>442</v>
      </c>
    </row>
    <row r="550" spans="1:2" ht="15.75" customHeight="1">
      <c r="A550" s="114" t="s">
        <v>606</v>
      </c>
      <c r="B550" s="198">
        <v>239</v>
      </c>
    </row>
    <row r="551" spans="1:2" ht="15.75" customHeight="1">
      <c r="A551" s="114" t="s">
        <v>607</v>
      </c>
      <c r="B551" s="196"/>
    </row>
    <row r="552" spans="1:2" ht="15.75" customHeight="1">
      <c r="A552" s="114" t="s">
        <v>608</v>
      </c>
      <c r="B552" s="196"/>
    </row>
    <row r="553" spans="1:2" ht="15.75" customHeight="1">
      <c r="A553" s="114" t="s">
        <v>609</v>
      </c>
      <c r="B553" s="196"/>
    </row>
    <row r="554" spans="1:2" ht="15.75" customHeight="1">
      <c r="A554" s="114" t="s">
        <v>610</v>
      </c>
      <c r="B554" s="196"/>
    </row>
    <row r="555" spans="1:2" ht="15.75" customHeight="1">
      <c r="A555" s="114" t="s">
        <v>611</v>
      </c>
      <c r="B555" s="196"/>
    </row>
    <row r="556" spans="1:2" ht="15.75" customHeight="1">
      <c r="A556" s="114" t="s">
        <v>612</v>
      </c>
      <c r="B556" s="196"/>
    </row>
    <row r="557" spans="1:2" ht="15.75" customHeight="1">
      <c r="A557" s="114" t="s">
        <v>613</v>
      </c>
      <c r="B557" s="196"/>
    </row>
    <row r="558" spans="1:2" ht="15.75" customHeight="1">
      <c r="A558" s="114" t="s">
        <v>614</v>
      </c>
      <c r="B558" s="196"/>
    </row>
    <row r="559" spans="1:2" ht="15.75" customHeight="1">
      <c r="A559" s="114" t="s">
        <v>615</v>
      </c>
      <c r="B559" s="196"/>
    </row>
    <row r="560" spans="1:2" ht="15.75" customHeight="1">
      <c r="A560" s="114" t="s">
        <v>616</v>
      </c>
      <c r="B560" s="196"/>
    </row>
    <row r="561" spans="1:2" ht="15.75" customHeight="1">
      <c r="A561" s="114" t="s">
        <v>617</v>
      </c>
      <c r="B561" s="196">
        <f>SUM(B562:B564)</f>
        <v>3698</v>
      </c>
    </row>
    <row r="562" spans="1:2" ht="15.75" customHeight="1">
      <c r="A562" s="114" t="s">
        <v>618</v>
      </c>
      <c r="B562" s="198">
        <v>257</v>
      </c>
    </row>
    <row r="563" spans="1:2" ht="15.75" customHeight="1">
      <c r="A563" s="114" t="s">
        <v>619</v>
      </c>
      <c r="B563" s="198">
        <v>2584</v>
      </c>
    </row>
    <row r="564" spans="1:2" ht="15.75" customHeight="1">
      <c r="A564" s="114" t="s">
        <v>620</v>
      </c>
      <c r="B564" s="198">
        <v>857</v>
      </c>
    </row>
    <row r="565" spans="1:2" ht="15.75" customHeight="1">
      <c r="A565" s="114" t="s">
        <v>621</v>
      </c>
      <c r="B565" s="196">
        <f>SUM(B566:B576)</f>
        <v>2361</v>
      </c>
    </row>
    <row r="566" spans="1:2" ht="15.75" customHeight="1">
      <c r="A566" s="114" t="s">
        <v>622</v>
      </c>
      <c r="B566" s="198">
        <v>726</v>
      </c>
    </row>
    <row r="567" spans="1:2" ht="15.75" customHeight="1">
      <c r="A567" s="114" t="s">
        <v>623</v>
      </c>
      <c r="B567" s="198">
        <v>59</v>
      </c>
    </row>
    <row r="568" spans="1:2" ht="15.75" customHeight="1">
      <c r="A568" s="114" t="s">
        <v>624</v>
      </c>
      <c r="B568" s="198">
        <v>255</v>
      </c>
    </row>
    <row r="569" spans="1:2" ht="15.75" customHeight="1">
      <c r="A569" s="114" t="s">
        <v>625</v>
      </c>
      <c r="B569" s="196"/>
    </row>
    <row r="570" spans="1:2" ht="15.75" customHeight="1">
      <c r="A570" s="114" t="s">
        <v>626</v>
      </c>
      <c r="B570" s="196"/>
    </row>
    <row r="571" spans="1:2" ht="15.75" customHeight="1">
      <c r="A571" s="114" t="s">
        <v>627</v>
      </c>
      <c r="B571" s="196"/>
    </row>
    <row r="572" spans="1:2" ht="15.75" customHeight="1">
      <c r="A572" s="114" t="s">
        <v>628</v>
      </c>
      <c r="B572" s="196"/>
    </row>
    <row r="573" spans="1:2" ht="15.75" customHeight="1">
      <c r="A573" s="114" t="s">
        <v>629</v>
      </c>
      <c r="B573" s="198">
        <v>1319</v>
      </c>
    </row>
    <row r="574" spans="1:2" ht="15.75" customHeight="1">
      <c r="A574" s="114" t="s">
        <v>630</v>
      </c>
      <c r="B574" s="196"/>
    </row>
    <row r="575" spans="1:2" ht="15.75" customHeight="1">
      <c r="A575" s="114" t="s">
        <v>631</v>
      </c>
      <c r="B575" s="198">
        <v>2</v>
      </c>
    </row>
    <row r="576" spans="1:2" ht="15.75" customHeight="1">
      <c r="A576" s="114" t="s">
        <v>632</v>
      </c>
      <c r="B576" s="196"/>
    </row>
    <row r="577" spans="1:2" ht="15.75" customHeight="1">
      <c r="A577" s="114" t="s">
        <v>633</v>
      </c>
      <c r="B577" s="196">
        <f>SUM(B578:B586)</f>
        <v>1375</v>
      </c>
    </row>
    <row r="578" spans="1:2" ht="15.75" customHeight="1">
      <c r="A578" s="114" t="s">
        <v>634</v>
      </c>
      <c r="B578" s="198">
        <v>219</v>
      </c>
    </row>
    <row r="579" spans="1:2" ht="15.75" customHeight="1">
      <c r="A579" s="114" t="s">
        <v>635</v>
      </c>
      <c r="B579" s="198">
        <v>41</v>
      </c>
    </row>
    <row r="580" spans="1:2" ht="15.75" customHeight="1">
      <c r="A580" s="114" t="s">
        <v>636</v>
      </c>
      <c r="B580" s="201"/>
    </row>
    <row r="581" spans="1:2" ht="15.75" customHeight="1">
      <c r="A581" s="114" t="s">
        <v>637</v>
      </c>
      <c r="B581" s="201"/>
    </row>
    <row r="582" spans="1:2" ht="15.75" customHeight="1">
      <c r="A582" s="114" t="s">
        <v>638</v>
      </c>
      <c r="B582" s="196"/>
    </row>
    <row r="583" spans="1:2" ht="15.75" customHeight="1">
      <c r="A583" s="114" t="s">
        <v>639</v>
      </c>
      <c r="B583" s="196"/>
    </row>
    <row r="584" spans="1:2" ht="15.75" customHeight="1">
      <c r="A584" s="114" t="s">
        <v>640</v>
      </c>
      <c r="B584" s="198">
        <v>1003</v>
      </c>
    </row>
    <row r="585" spans="1:2" ht="15.75" customHeight="1">
      <c r="A585" s="114" t="s">
        <v>641</v>
      </c>
      <c r="B585" s="196"/>
    </row>
    <row r="586" spans="1:2" ht="15.75" customHeight="1">
      <c r="A586" s="114" t="s">
        <v>642</v>
      </c>
      <c r="B586" s="198">
        <v>112</v>
      </c>
    </row>
    <row r="587" spans="1:2" ht="15.75" customHeight="1">
      <c r="A587" s="114" t="s">
        <v>643</v>
      </c>
      <c r="B587" s="196">
        <f>SUM(B588:B589)</f>
        <v>0</v>
      </c>
    </row>
    <row r="588" spans="1:2" ht="15.75" customHeight="1">
      <c r="A588" s="114" t="s">
        <v>644</v>
      </c>
      <c r="B588" s="196"/>
    </row>
    <row r="589" spans="1:2" ht="15.75" customHeight="1">
      <c r="A589" s="114" t="s">
        <v>645</v>
      </c>
      <c r="B589" s="196"/>
    </row>
    <row r="590" spans="1:2" ht="15.75" customHeight="1">
      <c r="A590" s="114" t="s">
        <v>646</v>
      </c>
      <c r="B590" s="196">
        <f>SUM(B591:B593)</f>
        <v>1886</v>
      </c>
    </row>
    <row r="591" spans="1:2" ht="15.75" customHeight="1">
      <c r="A591" s="114" t="s">
        <v>647</v>
      </c>
      <c r="B591" s="198">
        <v>89</v>
      </c>
    </row>
    <row r="592" spans="1:2" ht="15.75" customHeight="1">
      <c r="A592" s="114" t="s">
        <v>648</v>
      </c>
      <c r="B592" s="198">
        <v>147</v>
      </c>
    </row>
    <row r="593" spans="1:2" ht="15.75" customHeight="1">
      <c r="A593" s="114" t="s">
        <v>649</v>
      </c>
      <c r="B593" s="198">
        <v>1650</v>
      </c>
    </row>
    <row r="594" spans="1:2" ht="15.75" customHeight="1">
      <c r="A594" s="114" t="s">
        <v>650</v>
      </c>
      <c r="B594" s="196">
        <f>SUM(B595:B603)</f>
        <v>54</v>
      </c>
    </row>
    <row r="595" spans="1:2" ht="15.75" customHeight="1">
      <c r="A595" s="114" t="s">
        <v>219</v>
      </c>
      <c r="B595" s="196"/>
    </row>
    <row r="596" spans="1:2" ht="15.75" customHeight="1">
      <c r="A596" s="114" t="s">
        <v>220</v>
      </c>
      <c r="B596" s="198">
        <v>30</v>
      </c>
    </row>
    <row r="597" spans="1:2" ht="15.75" customHeight="1">
      <c r="A597" s="114" t="s">
        <v>221</v>
      </c>
      <c r="B597" s="196"/>
    </row>
    <row r="598" spans="1:2" ht="15.75" customHeight="1">
      <c r="A598" s="114" t="s">
        <v>651</v>
      </c>
      <c r="B598" s="198">
        <v>10</v>
      </c>
    </row>
    <row r="599" spans="1:2" ht="15.75" customHeight="1">
      <c r="A599" s="114" t="s">
        <v>652</v>
      </c>
      <c r="B599" s="198">
        <v>4</v>
      </c>
    </row>
    <row r="600" spans="1:2" ht="15.75" customHeight="1">
      <c r="A600" s="114" t="s">
        <v>653</v>
      </c>
      <c r="B600" s="196"/>
    </row>
    <row r="601" spans="1:2" ht="15.75" customHeight="1">
      <c r="A601" s="114" t="s">
        <v>654</v>
      </c>
      <c r="B601" s="198">
        <v>10</v>
      </c>
    </row>
    <row r="602" spans="1:2" ht="15.75" customHeight="1">
      <c r="A602" s="114" t="s">
        <v>228</v>
      </c>
      <c r="B602" s="196"/>
    </row>
    <row r="603" spans="1:2" ht="15.75" customHeight="1">
      <c r="A603" s="114" t="s">
        <v>655</v>
      </c>
      <c r="B603" s="196"/>
    </row>
    <row r="604" spans="1:2" ht="15.75" customHeight="1">
      <c r="A604" s="114" t="s">
        <v>656</v>
      </c>
      <c r="B604" s="196">
        <f>SUM(B605:B607)</f>
        <v>1755</v>
      </c>
    </row>
    <row r="605" spans="1:2" ht="15.75" customHeight="1">
      <c r="A605" s="114" t="s">
        <v>634</v>
      </c>
      <c r="B605" s="198">
        <v>328</v>
      </c>
    </row>
    <row r="606" spans="1:2" ht="15.75" customHeight="1">
      <c r="A606" s="114" t="s">
        <v>635</v>
      </c>
      <c r="B606" s="198">
        <v>927</v>
      </c>
    </row>
    <row r="607" spans="1:2" ht="15.75" customHeight="1">
      <c r="A607" s="114" t="s">
        <v>636</v>
      </c>
      <c r="B607" s="198">
        <v>500</v>
      </c>
    </row>
    <row r="608" spans="1:2" ht="15.75" customHeight="1">
      <c r="A608" s="114" t="s">
        <v>657</v>
      </c>
      <c r="B608" s="198">
        <f>SUM(B609)</f>
        <v>1797</v>
      </c>
    </row>
    <row r="609" spans="1:2" ht="15.75" customHeight="1">
      <c r="A609" s="114" t="s">
        <v>658</v>
      </c>
      <c r="B609" s="198">
        <v>1797</v>
      </c>
    </row>
    <row r="610" spans="1:2" ht="15.75" customHeight="1">
      <c r="A610" s="114" t="s">
        <v>659</v>
      </c>
      <c r="B610" s="198">
        <f>SUM(B611)</f>
        <v>63</v>
      </c>
    </row>
    <row r="611" spans="1:2" ht="15.75" customHeight="1">
      <c r="A611" s="114" t="s">
        <v>637</v>
      </c>
      <c r="B611" s="198">
        <v>63</v>
      </c>
    </row>
    <row r="612" spans="1:2" ht="15.75" customHeight="1">
      <c r="A612" s="114" t="s">
        <v>660</v>
      </c>
      <c r="B612" s="196">
        <f>SUM(B613)</f>
        <v>461</v>
      </c>
    </row>
    <row r="613" spans="1:2" ht="15.75" customHeight="1">
      <c r="A613" s="114" t="s">
        <v>661</v>
      </c>
      <c r="B613" s="196">
        <v>461</v>
      </c>
    </row>
    <row r="614" spans="1:2" ht="15.75" customHeight="1">
      <c r="A614" s="114" t="s">
        <v>67</v>
      </c>
      <c r="B614" s="196">
        <f>SUM(B615,B624,B628,B637,B643,B649,B655,B658,B661,B662,B663,B669,B670,B671,B687,B693)</f>
        <v>511</v>
      </c>
    </row>
    <row r="615" spans="1:2" ht="15.75" customHeight="1">
      <c r="A615" s="114" t="s">
        <v>662</v>
      </c>
      <c r="B615" s="196">
        <f>SUM(B616:B623)</f>
        <v>207</v>
      </c>
    </row>
    <row r="616" spans="1:2" ht="15.75" customHeight="1">
      <c r="A616" s="114" t="s">
        <v>219</v>
      </c>
      <c r="B616" s="198">
        <v>171</v>
      </c>
    </row>
    <row r="617" spans="1:2" ht="15.75" customHeight="1">
      <c r="A617" s="114" t="s">
        <v>220</v>
      </c>
      <c r="B617" s="196"/>
    </row>
    <row r="618" spans="1:2" ht="15.75" customHeight="1">
      <c r="A618" s="114" t="s">
        <v>221</v>
      </c>
      <c r="B618" s="196"/>
    </row>
    <row r="619" spans="1:2" ht="15.75" customHeight="1">
      <c r="A619" s="114" t="s">
        <v>663</v>
      </c>
      <c r="B619" s="196"/>
    </row>
    <row r="620" spans="1:2" ht="15.75" customHeight="1">
      <c r="A620" s="114" t="s">
        <v>664</v>
      </c>
      <c r="B620" s="196"/>
    </row>
    <row r="621" spans="1:2" ht="15.75" customHeight="1">
      <c r="A621" s="114" t="s">
        <v>665</v>
      </c>
      <c r="B621" s="196"/>
    </row>
    <row r="622" spans="1:2" ht="15.75" customHeight="1">
      <c r="A622" s="114" t="s">
        <v>666</v>
      </c>
      <c r="B622" s="196"/>
    </row>
    <row r="623" spans="1:2" ht="15.75" customHeight="1">
      <c r="A623" s="114" t="s">
        <v>667</v>
      </c>
      <c r="B623" s="198">
        <v>36</v>
      </c>
    </row>
    <row r="624" spans="1:2" ht="15.75" customHeight="1">
      <c r="A624" s="114" t="s">
        <v>668</v>
      </c>
      <c r="B624" s="196">
        <f>SUM(B625:B627)</f>
        <v>28</v>
      </c>
    </row>
    <row r="625" spans="1:2" ht="15.75" customHeight="1">
      <c r="A625" s="114" t="s">
        <v>669</v>
      </c>
      <c r="B625" s="196"/>
    </row>
    <row r="626" spans="1:2" ht="15.75" customHeight="1">
      <c r="A626" s="114" t="s">
        <v>670</v>
      </c>
      <c r="B626" s="196"/>
    </row>
    <row r="627" spans="1:2" ht="15.75" customHeight="1">
      <c r="A627" s="114" t="s">
        <v>671</v>
      </c>
      <c r="B627" s="198">
        <v>28</v>
      </c>
    </row>
    <row r="628" spans="1:2" ht="15.75" customHeight="1">
      <c r="A628" s="114" t="s">
        <v>672</v>
      </c>
      <c r="B628" s="196">
        <f>SUM(B629:B636)</f>
        <v>199</v>
      </c>
    </row>
    <row r="629" spans="1:2" ht="15.75" customHeight="1">
      <c r="A629" s="114" t="s">
        <v>673</v>
      </c>
      <c r="B629" s="198">
        <v>30</v>
      </c>
    </row>
    <row r="630" spans="1:2" ht="15.75" customHeight="1">
      <c r="A630" s="114" t="s">
        <v>674</v>
      </c>
      <c r="B630" s="198">
        <v>100</v>
      </c>
    </row>
    <row r="631" spans="1:2" ht="15.75" customHeight="1">
      <c r="A631" s="114" t="s">
        <v>675</v>
      </c>
      <c r="B631" s="196"/>
    </row>
    <row r="632" spans="1:2" ht="15.75" customHeight="1">
      <c r="A632" s="114" t="s">
        <v>676</v>
      </c>
      <c r="B632" s="196"/>
    </row>
    <row r="633" spans="1:2" ht="15.75" customHeight="1">
      <c r="A633" s="114" t="s">
        <v>677</v>
      </c>
      <c r="B633" s="196"/>
    </row>
    <row r="634" spans="1:2" ht="15.75" customHeight="1">
      <c r="A634" s="114" t="s">
        <v>678</v>
      </c>
      <c r="B634" s="196"/>
    </row>
    <row r="635" spans="1:2" ht="15.75" customHeight="1">
      <c r="A635" s="114" t="s">
        <v>679</v>
      </c>
      <c r="B635" s="196"/>
    </row>
    <row r="636" spans="1:2" ht="15.75" customHeight="1">
      <c r="A636" s="114" t="s">
        <v>680</v>
      </c>
      <c r="B636" s="198">
        <v>69</v>
      </c>
    </row>
    <row r="637" spans="1:2" ht="15.75" customHeight="1">
      <c r="A637" s="114" t="s">
        <v>681</v>
      </c>
      <c r="B637" s="196">
        <f>SUM(B638:B642)</f>
        <v>77</v>
      </c>
    </row>
    <row r="638" spans="1:2" ht="15.75" customHeight="1">
      <c r="A638" s="114" t="s">
        <v>682</v>
      </c>
      <c r="B638" s="196"/>
    </row>
    <row r="639" spans="1:2" ht="15.75" customHeight="1">
      <c r="A639" s="114" t="s">
        <v>683</v>
      </c>
      <c r="B639" s="196">
        <v>77</v>
      </c>
    </row>
    <row r="640" spans="1:2" ht="15.75" customHeight="1">
      <c r="A640" s="114" t="s">
        <v>684</v>
      </c>
      <c r="B640" s="196"/>
    </row>
    <row r="641" spans="1:2" ht="15.75" customHeight="1">
      <c r="A641" s="114" t="s">
        <v>685</v>
      </c>
      <c r="B641" s="196"/>
    </row>
    <row r="642" spans="1:2" ht="15.75" customHeight="1">
      <c r="A642" s="114" t="s">
        <v>686</v>
      </c>
      <c r="B642" s="196"/>
    </row>
    <row r="643" spans="1:2" ht="15.75" customHeight="1">
      <c r="A643" s="114" t="s">
        <v>687</v>
      </c>
      <c r="B643" s="196">
        <f>SUM(B644:B648)</f>
        <v>0</v>
      </c>
    </row>
    <row r="644" spans="1:2" ht="15.75" customHeight="1">
      <c r="A644" s="114" t="s">
        <v>688</v>
      </c>
      <c r="B644" s="196"/>
    </row>
    <row r="645" spans="1:2" ht="15.75" customHeight="1">
      <c r="A645" s="114" t="s">
        <v>689</v>
      </c>
      <c r="B645" s="196"/>
    </row>
    <row r="646" spans="1:2" ht="15.75" customHeight="1">
      <c r="A646" s="114" t="s">
        <v>690</v>
      </c>
      <c r="B646" s="196"/>
    </row>
    <row r="647" spans="1:2" ht="15.75" customHeight="1">
      <c r="A647" s="114" t="s">
        <v>691</v>
      </c>
      <c r="B647" s="196"/>
    </row>
    <row r="648" spans="1:2" ht="15.75" customHeight="1">
      <c r="A648" s="114" t="s">
        <v>692</v>
      </c>
      <c r="B648" s="196"/>
    </row>
    <row r="649" spans="1:2" ht="15.75" customHeight="1">
      <c r="A649" s="114" t="s">
        <v>693</v>
      </c>
      <c r="B649" s="196">
        <f>SUM(B650:B654)</f>
        <v>0</v>
      </c>
    </row>
    <row r="650" spans="1:2" ht="15.75" customHeight="1">
      <c r="A650" s="114" t="s">
        <v>694</v>
      </c>
      <c r="B650" s="196"/>
    </row>
    <row r="651" spans="1:2" ht="15.75" customHeight="1">
      <c r="A651" s="114" t="s">
        <v>695</v>
      </c>
      <c r="B651" s="196"/>
    </row>
    <row r="652" spans="1:2" ht="15.75" customHeight="1">
      <c r="A652" s="114" t="s">
        <v>696</v>
      </c>
      <c r="B652" s="196"/>
    </row>
    <row r="653" spans="1:2" ht="15.75" customHeight="1">
      <c r="A653" s="114" t="s">
        <v>697</v>
      </c>
      <c r="B653" s="196"/>
    </row>
    <row r="654" spans="1:2" ht="15.75" customHeight="1">
      <c r="A654" s="114" t="s">
        <v>698</v>
      </c>
      <c r="B654" s="196"/>
    </row>
    <row r="655" spans="1:2" ht="15.75" customHeight="1">
      <c r="A655" s="114" t="s">
        <v>699</v>
      </c>
      <c r="B655" s="196">
        <f>SUM(B656:B657)</f>
        <v>0</v>
      </c>
    </row>
    <row r="656" spans="1:2" ht="15.75" customHeight="1">
      <c r="A656" s="114" t="s">
        <v>700</v>
      </c>
      <c r="B656" s="196"/>
    </row>
    <row r="657" spans="1:2" ht="15.75" customHeight="1">
      <c r="A657" s="114" t="s">
        <v>701</v>
      </c>
      <c r="B657" s="196"/>
    </row>
    <row r="658" spans="1:2" ht="15.75" customHeight="1">
      <c r="A658" s="114" t="s">
        <v>702</v>
      </c>
      <c r="B658" s="196">
        <f>SUM(B659:B660)</f>
        <v>0</v>
      </c>
    </row>
    <row r="659" spans="1:2" ht="15.75" customHeight="1">
      <c r="A659" s="114" t="s">
        <v>703</v>
      </c>
      <c r="B659" s="196"/>
    </row>
    <row r="660" spans="1:2" ht="15.75" customHeight="1">
      <c r="A660" s="114" t="s">
        <v>704</v>
      </c>
      <c r="B660" s="196"/>
    </row>
    <row r="661" spans="1:2" ht="15.75" customHeight="1">
      <c r="A661" s="114" t="s">
        <v>705</v>
      </c>
      <c r="B661" s="196"/>
    </row>
    <row r="662" spans="1:2" ht="15.75" customHeight="1">
      <c r="A662" s="114" t="s">
        <v>706</v>
      </c>
      <c r="B662" s="196"/>
    </row>
    <row r="663" spans="1:2" ht="15.75" customHeight="1">
      <c r="A663" s="114" t="s">
        <v>707</v>
      </c>
      <c r="B663" s="196">
        <f>SUM(B664:B668)</f>
        <v>0</v>
      </c>
    </row>
    <row r="664" spans="1:2" ht="15.75" customHeight="1">
      <c r="A664" s="114" t="s">
        <v>708</v>
      </c>
      <c r="B664" s="196"/>
    </row>
    <row r="665" spans="1:2" ht="15.75" customHeight="1">
      <c r="A665" s="114" t="s">
        <v>709</v>
      </c>
      <c r="B665" s="196"/>
    </row>
    <row r="666" spans="1:2" ht="15.75" customHeight="1">
      <c r="A666" s="114" t="s">
        <v>710</v>
      </c>
      <c r="B666" s="196"/>
    </row>
    <row r="667" spans="1:2" ht="15.75" customHeight="1">
      <c r="A667" s="114" t="s">
        <v>711</v>
      </c>
      <c r="B667" s="196"/>
    </row>
    <row r="668" spans="1:2" ht="15.75" customHeight="1">
      <c r="A668" s="114" t="s">
        <v>712</v>
      </c>
      <c r="B668" s="196"/>
    </row>
    <row r="669" spans="1:2" ht="15.75" customHeight="1">
      <c r="A669" s="114" t="s">
        <v>713</v>
      </c>
      <c r="B669" s="196"/>
    </row>
    <row r="670" spans="1:2" ht="15.75" customHeight="1">
      <c r="A670" s="114" t="s">
        <v>714</v>
      </c>
      <c r="B670" s="196"/>
    </row>
    <row r="671" spans="1:2" ht="15.75" customHeight="1">
      <c r="A671" s="114" t="s">
        <v>715</v>
      </c>
      <c r="B671" s="196">
        <f>SUM(B672:B686)</f>
        <v>0</v>
      </c>
    </row>
    <row r="672" spans="1:2" ht="15.75" customHeight="1">
      <c r="A672" s="114" t="s">
        <v>219</v>
      </c>
      <c r="B672" s="196"/>
    </row>
    <row r="673" spans="1:2" ht="15.75" customHeight="1">
      <c r="A673" s="114" t="s">
        <v>220</v>
      </c>
      <c r="B673" s="196"/>
    </row>
    <row r="674" spans="1:2" ht="15.75" customHeight="1">
      <c r="A674" s="114" t="s">
        <v>221</v>
      </c>
      <c r="B674" s="196"/>
    </row>
    <row r="675" spans="1:2" ht="15.75" customHeight="1">
      <c r="A675" s="114" t="s">
        <v>716</v>
      </c>
      <c r="B675" s="196"/>
    </row>
    <row r="676" spans="1:2" ht="15.75" customHeight="1">
      <c r="A676" s="114" t="s">
        <v>717</v>
      </c>
      <c r="B676" s="196"/>
    </row>
    <row r="677" spans="1:2" ht="15.75" customHeight="1">
      <c r="A677" s="114" t="s">
        <v>718</v>
      </c>
      <c r="B677" s="196"/>
    </row>
    <row r="678" spans="1:2" ht="15.75" customHeight="1">
      <c r="A678" s="114" t="s">
        <v>719</v>
      </c>
      <c r="B678" s="196"/>
    </row>
    <row r="679" spans="1:2" ht="15.75" customHeight="1">
      <c r="A679" s="114" t="s">
        <v>720</v>
      </c>
      <c r="B679" s="196"/>
    </row>
    <row r="680" spans="1:2" ht="15.75" customHeight="1">
      <c r="A680" s="114" t="s">
        <v>721</v>
      </c>
      <c r="B680" s="196"/>
    </row>
    <row r="681" spans="1:2" ht="15.75" customHeight="1">
      <c r="A681" s="114" t="s">
        <v>722</v>
      </c>
      <c r="B681" s="196"/>
    </row>
    <row r="682" spans="1:2" ht="15.75" customHeight="1">
      <c r="A682" s="114" t="s">
        <v>262</v>
      </c>
      <c r="B682" s="196"/>
    </row>
    <row r="683" spans="1:2" ht="15.75" customHeight="1">
      <c r="A683" s="114" t="s">
        <v>723</v>
      </c>
      <c r="B683" s="196"/>
    </row>
    <row r="684" spans="1:2" ht="15.75" customHeight="1">
      <c r="A684" s="114" t="s">
        <v>724</v>
      </c>
      <c r="B684" s="196"/>
    </row>
    <row r="685" spans="1:2" ht="15.75" customHeight="1">
      <c r="A685" s="114" t="s">
        <v>228</v>
      </c>
      <c r="B685" s="196"/>
    </row>
    <row r="686" spans="1:2" ht="15.75" customHeight="1">
      <c r="A686" s="114" t="s">
        <v>725</v>
      </c>
      <c r="B686" s="196"/>
    </row>
    <row r="687" spans="1:2" ht="15.75" customHeight="1">
      <c r="A687" s="114" t="s">
        <v>726</v>
      </c>
      <c r="B687" s="196">
        <f>SUM(B688:B692)</f>
        <v>0</v>
      </c>
    </row>
    <row r="688" spans="1:2" ht="15.75" customHeight="1">
      <c r="A688" s="114" t="s">
        <v>727</v>
      </c>
      <c r="B688" s="196"/>
    </row>
    <row r="689" spans="1:2" ht="15.75" customHeight="1">
      <c r="A689" s="114" t="s">
        <v>728</v>
      </c>
      <c r="B689" s="196"/>
    </row>
    <row r="690" spans="1:2" ht="15.75" customHeight="1">
      <c r="A690" s="114" t="s">
        <v>729</v>
      </c>
      <c r="B690" s="196"/>
    </row>
    <row r="691" spans="1:2" ht="15.75" customHeight="1">
      <c r="A691" s="114" t="s">
        <v>730</v>
      </c>
      <c r="B691" s="196"/>
    </row>
    <row r="692" spans="1:2" ht="15.75" customHeight="1">
      <c r="A692" s="114" t="s">
        <v>731</v>
      </c>
      <c r="B692" s="196"/>
    </row>
    <row r="693" spans="1:2" ht="15.75" customHeight="1">
      <c r="A693" s="114" t="s">
        <v>732</v>
      </c>
      <c r="B693" s="196"/>
    </row>
    <row r="694" spans="1:2" ht="15.75" customHeight="1">
      <c r="A694" s="114" t="s">
        <v>69</v>
      </c>
      <c r="B694" s="196">
        <f>SUM(B695,B707,B708,B711,B712,B713)</f>
        <v>2805</v>
      </c>
    </row>
    <row r="695" spans="1:2" ht="15.75" customHeight="1">
      <c r="A695" s="114" t="s">
        <v>733</v>
      </c>
      <c r="B695" s="196">
        <f>SUM(B696:B706)</f>
        <v>1018</v>
      </c>
    </row>
    <row r="696" spans="1:2" ht="15.75" customHeight="1">
      <c r="A696" s="114" t="s">
        <v>734</v>
      </c>
      <c r="B696" s="198">
        <v>305</v>
      </c>
    </row>
    <row r="697" spans="1:2" ht="15.75" customHeight="1">
      <c r="A697" s="114" t="s">
        <v>735</v>
      </c>
      <c r="B697" s="196"/>
    </row>
    <row r="698" spans="1:2" ht="15.75" customHeight="1">
      <c r="A698" s="114" t="s">
        <v>736</v>
      </c>
      <c r="B698" s="196"/>
    </row>
    <row r="699" spans="1:2" ht="15.75" customHeight="1">
      <c r="A699" s="114" t="s">
        <v>737</v>
      </c>
      <c r="B699" s="198">
        <v>533</v>
      </c>
    </row>
    <row r="700" spans="1:2" ht="15.75" customHeight="1">
      <c r="A700" s="114" t="s">
        <v>738</v>
      </c>
      <c r="B700" s="196"/>
    </row>
    <row r="701" spans="1:2" ht="15.75" customHeight="1">
      <c r="A701" s="114" t="s">
        <v>739</v>
      </c>
      <c r="B701" s="196">
        <v>49</v>
      </c>
    </row>
    <row r="702" spans="1:2" ht="15.75" customHeight="1">
      <c r="A702" s="114" t="s">
        <v>740</v>
      </c>
      <c r="B702" s="196"/>
    </row>
    <row r="703" spans="1:2" ht="15.75" customHeight="1">
      <c r="A703" s="114" t="s">
        <v>741</v>
      </c>
      <c r="B703" s="196"/>
    </row>
    <row r="704" spans="1:2" ht="15.75" customHeight="1">
      <c r="A704" s="114" t="s">
        <v>742</v>
      </c>
      <c r="B704" s="196"/>
    </row>
    <row r="705" spans="1:2" ht="15.75" customHeight="1">
      <c r="A705" s="114" t="s">
        <v>743</v>
      </c>
      <c r="B705" s="196"/>
    </row>
    <row r="706" spans="1:2" ht="15.75" customHeight="1">
      <c r="A706" s="114" t="s">
        <v>744</v>
      </c>
      <c r="B706" s="196">
        <v>131</v>
      </c>
    </row>
    <row r="707" spans="1:2" ht="15.75" customHeight="1">
      <c r="A707" s="114" t="s">
        <v>745</v>
      </c>
      <c r="B707" s="198">
        <v>5</v>
      </c>
    </row>
    <row r="708" spans="1:2" ht="15.75" customHeight="1">
      <c r="A708" s="114" t="s">
        <v>746</v>
      </c>
      <c r="B708" s="196">
        <f>SUM(B709:B710)</f>
        <v>32</v>
      </c>
    </row>
    <row r="709" spans="1:2" ht="15.75" customHeight="1">
      <c r="A709" s="114" t="s">
        <v>747</v>
      </c>
      <c r="B709" s="196"/>
    </row>
    <row r="710" spans="1:2" ht="15.75" customHeight="1">
      <c r="A710" s="114" t="s">
        <v>748</v>
      </c>
      <c r="B710" s="196">
        <v>32</v>
      </c>
    </row>
    <row r="711" spans="1:2" ht="15.75" customHeight="1">
      <c r="A711" s="114" t="s">
        <v>749</v>
      </c>
      <c r="B711" s="196">
        <v>1683</v>
      </c>
    </row>
    <row r="712" spans="1:2" ht="15.75" customHeight="1">
      <c r="A712" s="114" t="s">
        <v>750</v>
      </c>
      <c r="B712" s="198">
        <v>67</v>
      </c>
    </row>
    <row r="713" spans="1:2" ht="15.75" customHeight="1">
      <c r="A713" s="114" t="s">
        <v>751</v>
      </c>
      <c r="B713" s="196">
        <v>0</v>
      </c>
    </row>
    <row r="714" spans="1:2" ht="15.75" customHeight="1">
      <c r="A714" s="114" t="s">
        <v>71</v>
      </c>
      <c r="B714" s="196">
        <f>SUM(B715,B744,B773,B800,B811,B822,B828,B835,B839,B843)</f>
        <v>19351</v>
      </c>
    </row>
    <row r="715" spans="1:2" ht="15.75" customHeight="1">
      <c r="A715" s="114" t="s">
        <v>752</v>
      </c>
      <c r="B715" s="196">
        <f>SUM(B716:B743)</f>
        <v>5435</v>
      </c>
    </row>
    <row r="716" spans="1:2" ht="15.75" customHeight="1">
      <c r="A716" s="114" t="s">
        <v>734</v>
      </c>
      <c r="B716" s="198">
        <v>3317</v>
      </c>
    </row>
    <row r="717" spans="1:2" ht="15.75" customHeight="1">
      <c r="A717" s="114" t="s">
        <v>735</v>
      </c>
      <c r="B717" s="196"/>
    </row>
    <row r="718" spans="1:2" ht="15.75" customHeight="1">
      <c r="A718" s="114" t="s">
        <v>736</v>
      </c>
      <c r="B718" s="196"/>
    </row>
    <row r="719" spans="1:2" ht="15.75" customHeight="1">
      <c r="A719" s="114" t="s">
        <v>753</v>
      </c>
      <c r="B719" s="198">
        <v>517</v>
      </c>
    </row>
    <row r="720" spans="1:2" ht="15.75" customHeight="1">
      <c r="A720" s="114" t="s">
        <v>754</v>
      </c>
      <c r="B720" s="196"/>
    </row>
    <row r="721" spans="1:2" ht="15.75" customHeight="1">
      <c r="A721" s="114" t="s">
        <v>755</v>
      </c>
      <c r="B721" s="196"/>
    </row>
    <row r="722" spans="1:2" ht="15.75" customHeight="1">
      <c r="A722" s="114" t="s">
        <v>756</v>
      </c>
      <c r="B722" s="198">
        <v>8</v>
      </c>
    </row>
    <row r="723" spans="1:2" ht="15.75" customHeight="1">
      <c r="A723" s="114" t="s">
        <v>757</v>
      </c>
      <c r="B723" s="196"/>
    </row>
    <row r="724" spans="1:2" ht="15.75" customHeight="1">
      <c r="A724" s="114" t="s">
        <v>758</v>
      </c>
      <c r="B724" s="196"/>
    </row>
    <row r="725" spans="1:2" ht="15.75" customHeight="1">
      <c r="A725" s="114" t="s">
        <v>759</v>
      </c>
      <c r="B725" s="196"/>
    </row>
    <row r="726" spans="1:2" ht="15.75" customHeight="1">
      <c r="A726" s="114" t="s">
        <v>760</v>
      </c>
      <c r="B726" s="196"/>
    </row>
    <row r="727" spans="1:2" ht="15.75" customHeight="1">
      <c r="A727" s="114" t="s">
        <v>761</v>
      </c>
      <c r="B727" s="196"/>
    </row>
    <row r="728" spans="1:2" ht="15.75" customHeight="1">
      <c r="A728" s="114" t="s">
        <v>762</v>
      </c>
      <c r="B728" s="196"/>
    </row>
    <row r="729" spans="1:2" ht="15.75" customHeight="1">
      <c r="A729" s="114" t="s">
        <v>763</v>
      </c>
      <c r="B729" s="196"/>
    </row>
    <row r="730" spans="1:2" ht="15.75" customHeight="1">
      <c r="A730" s="114" t="s">
        <v>764</v>
      </c>
      <c r="B730" s="198">
        <v>100</v>
      </c>
    </row>
    <row r="731" spans="1:2" ht="15.75" customHeight="1">
      <c r="A731" s="114" t="s">
        <v>765</v>
      </c>
      <c r="B731" s="196"/>
    </row>
    <row r="732" spans="1:2" ht="15.75" customHeight="1">
      <c r="A732" s="114" t="s">
        <v>766</v>
      </c>
      <c r="B732" s="196"/>
    </row>
    <row r="733" spans="1:2" ht="15.75" customHeight="1">
      <c r="A733" s="114" t="s">
        <v>767</v>
      </c>
      <c r="B733" s="196"/>
    </row>
    <row r="734" spans="1:2" ht="15.75" customHeight="1">
      <c r="A734" s="114" t="s">
        <v>768</v>
      </c>
      <c r="B734" s="196"/>
    </row>
    <row r="735" spans="1:2" ht="15.75" customHeight="1">
      <c r="A735" s="114" t="s">
        <v>769</v>
      </c>
      <c r="B735" s="198">
        <v>18</v>
      </c>
    </row>
    <row r="736" spans="1:2" ht="15.75" customHeight="1">
      <c r="A736" s="114" t="s">
        <v>770</v>
      </c>
      <c r="B736" s="196"/>
    </row>
    <row r="737" spans="1:2" ht="15.75" customHeight="1">
      <c r="A737" s="114" t="s">
        <v>771</v>
      </c>
      <c r="B737" s="196"/>
    </row>
    <row r="738" spans="1:2" ht="15.75" customHeight="1">
      <c r="A738" s="114" t="s">
        <v>772</v>
      </c>
      <c r="B738" s="196"/>
    </row>
    <row r="739" spans="1:2" ht="15.75" customHeight="1">
      <c r="A739" s="114" t="s">
        <v>773</v>
      </c>
      <c r="B739" s="196"/>
    </row>
    <row r="740" spans="1:2" ht="15.75" customHeight="1">
      <c r="A740" s="114" t="s">
        <v>774</v>
      </c>
      <c r="B740" s="196"/>
    </row>
    <row r="741" spans="1:2" ht="15.75" customHeight="1">
      <c r="A741" s="114" t="s">
        <v>775</v>
      </c>
      <c r="B741" s="198">
        <v>108</v>
      </c>
    </row>
    <row r="742" spans="1:2" ht="15.75" customHeight="1">
      <c r="A742" s="114" t="s">
        <v>776</v>
      </c>
      <c r="B742" s="196"/>
    </row>
    <row r="743" spans="1:2" ht="15.75" customHeight="1">
      <c r="A743" s="114" t="s">
        <v>777</v>
      </c>
      <c r="B743" s="198">
        <v>1367</v>
      </c>
    </row>
    <row r="744" spans="1:2" ht="15.75" customHeight="1">
      <c r="A744" s="114" t="s">
        <v>778</v>
      </c>
      <c r="B744" s="196">
        <f>SUM(B745:B772)</f>
        <v>439</v>
      </c>
    </row>
    <row r="745" spans="1:2" ht="15.75" customHeight="1">
      <c r="A745" s="114" t="s">
        <v>734</v>
      </c>
      <c r="B745" s="198">
        <v>347</v>
      </c>
    </row>
    <row r="746" spans="1:2" ht="15.75" customHeight="1">
      <c r="A746" s="114" t="s">
        <v>735</v>
      </c>
      <c r="B746" s="196"/>
    </row>
    <row r="747" spans="1:2" ht="15.75" customHeight="1">
      <c r="A747" s="114" t="s">
        <v>736</v>
      </c>
      <c r="B747" s="196"/>
    </row>
    <row r="748" spans="1:2" ht="15.75" customHeight="1">
      <c r="A748" s="114" t="s">
        <v>779</v>
      </c>
      <c r="B748" s="198">
        <v>45</v>
      </c>
    </row>
    <row r="749" spans="1:2" ht="15.75" customHeight="1">
      <c r="A749" s="114" t="s">
        <v>780</v>
      </c>
      <c r="B749" s="198">
        <v>21</v>
      </c>
    </row>
    <row r="750" spans="1:2" ht="15.75" customHeight="1">
      <c r="A750" s="114" t="s">
        <v>781</v>
      </c>
      <c r="B750" s="196"/>
    </row>
    <row r="751" spans="1:2" ht="15.75" customHeight="1">
      <c r="A751" s="114" t="s">
        <v>782</v>
      </c>
      <c r="B751" s="198">
        <v>5</v>
      </c>
    </row>
    <row r="752" spans="1:2" ht="15.75" customHeight="1">
      <c r="A752" s="114" t="s">
        <v>783</v>
      </c>
      <c r="B752" s="198">
        <v>6</v>
      </c>
    </row>
    <row r="753" spans="1:2" ht="15.75" customHeight="1">
      <c r="A753" s="114" t="s">
        <v>784</v>
      </c>
      <c r="B753" s="196"/>
    </row>
    <row r="754" spans="1:2" ht="15.75" customHeight="1">
      <c r="A754" s="114" t="s">
        <v>785</v>
      </c>
      <c r="B754" s="196"/>
    </row>
    <row r="755" spans="1:2" ht="15.75" customHeight="1">
      <c r="A755" s="114" t="s">
        <v>786</v>
      </c>
      <c r="B755" s="196"/>
    </row>
    <row r="756" spans="1:2" ht="15.75" customHeight="1">
      <c r="A756" s="114" t="s">
        <v>787</v>
      </c>
      <c r="B756" s="196"/>
    </row>
    <row r="757" spans="1:2" ht="15.75" customHeight="1">
      <c r="A757" s="114" t="s">
        <v>788</v>
      </c>
      <c r="B757" s="196"/>
    </row>
    <row r="758" spans="1:2" ht="15.75" customHeight="1">
      <c r="A758" s="114" t="s">
        <v>789</v>
      </c>
      <c r="B758" s="196"/>
    </row>
    <row r="759" spans="1:2" ht="15.75" customHeight="1">
      <c r="A759" s="114" t="s">
        <v>790</v>
      </c>
      <c r="B759" s="196"/>
    </row>
    <row r="760" spans="1:2" ht="15.75" customHeight="1">
      <c r="A760" s="114" t="s">
        <v>791</v>
      </c>
      <c r="B760" s="196"/>
    </row>
    <row r="761" spans="1:2" ht="15.75" customHeight="1">
      <c r="A761" s="114" t="s">
        <v>792</v>
      </c>
      <c r="B761" s="196"/>
    </row>
    <row r="762" spans="1:2" ht="15.75" customHeight="1">
      <c r="A762" s="114" t="s">
        <v>793</v>
      </c>
      <c r="B762" s="196"/>
    </row>
    <row r="763" spans="1:2" ht="15.75" customHeight="1">
      <c r="A763" s="114" t="s">
        <v>794</v>
      </c>
      <c r="B763" s="196"/>
    </row>
    <row r="764" spans="1:2" ht="15.75" customHeight="1">
      <c r="A764" s="114" t="s">
        <v>795</v>
      </c>
      <c r="B764" s="196"/>
    </row>
    <row r="765" spans="1:2" ht="15.75" customHeight="1">
      <c r="A765" s="114" t="s">
        <v>796</v>
      </c>
      <c r="B765" s="196"/>
    </row>
    <row r="766" spans="1:2" ht="15.75" customHeight="1">
      <c r="A766" s="114" t="s">
        <v>797</v>
      </c>
      <c r="B766" s="196"/>
    </row>
    <row r="767" spans="1:2" ht="15.75" customHeight="1">
      <c r="A767" s="114" t="s">
        <v>798</v>
      </c>
      <c r="B767" s="196"/>
    </row>
    <row r="768" spans="1:2" ht="15.75" customHeight="1">
      <c r="A768" s="114" t="s">
        <v>799</v>
      </c>
      <c r="B768" s="196"/>
    </row>
    <row r="769" spans="1:2" ht="15.75" customHeight="1">
      <c r="A769" s="114" t="s">
        <v>800</v>
      </c>
      <c r="B769" s="196"/>
    </row>
    <row r="770" spans="1:2" ht="15.75" customHeight="1">
      <c r="A770" s="114" t="s">
        <v>801</v>
      </c>
      <c r="B770" s="196"/>
    </row>
    <row r="771" spans="1:2" ht="15.75" customHeight="1">
      <c r="A771" s="114" t="s">
        <v>802</v>
      </c>
      <c r="B771" s="198">
        <v>11</v>
      </c>
    </row>
    <row r="772" spans="1:2" ht="15.75" customHeight="1">
      <c r="A772" s="114" t="s">
        <v>803</v>
      </c>
      <c r="B772" s="198">
        <v>4</v>
      </c>
    </row>
    <row r="773" spans="1:2" ht="15.75" customHeight="1">
      <c r="A773" s="114" t="s">
        <v>804</v>
      </c>
      <c r="B773" s="196">
        <f>SUM(B774:B799)</f>
        <v>2983</v>
      </c>
    </row>
    <row r="774" spans="1:2" ht="15.75" customHeight="1">
      <c r="A774" s="114" t="s">
        <v>734</v>
      </c>
      <c r="B774" s="198">
        <v>1582</v>
      </c>
    </row>
    <row r="775" spans="1:2" ht="15.75" customHeight="1">
      <c r="A775" s="114" t="s">
        <v>735</v>
      </c>
      <c r="B775" s="196"/>
    </row>
    <row r="776" spans="1:2" ht="15.75" customHeight="1">
      <c r="A776" s="114" t="s">
        <v>736</v>
      </c>
      <c r="B776" s="196"/>
    </row>
    <row r="777" spans="1:2" ht="15.75" customHeight="1">
      <c r="A777" s="114" t="s">
        <v>805</v>
      </c>
      <c r="B777" s="196"/>
    </row>
    <row r="778" spans="1:2" ht="15.75" customHeight="1">
      <c r="A778" s="114" t="s">
        <v>806</v>
      </c>
      <c r="B778" s="198">
        <v>342</v>
      </c>
    </row>
    <row r="779" spans="1:2" ht="15.75" customHeight="1">
      <c r="A779" s="114" t="s">
        <v>807</v>
      </c>
      <c r="B779" s="196">
        <v>425</v>
      </c>
    </row>
    <row r="780" spans="1:2" ht="15.75" customHeight="1">
      <c r="A780" s="114" t="s">
        <v>808</v>
      </c>
      <c r="B780" s="196"/>
    </row>
    <row r="781" spans="1:2" ht="15.75" customHeight="1">
      <c r="A781" s="114" t="s">
        <v>809</v>
      </c>
      <c r="B781" s="196"/>
    </row>
    <row r="782" spans="1:2" ht="15.75" customHeight="1">
      <c r="A782" s="114" t="s">
        <v>810</v>
      </c>
      <c r="B782" s="196"/>
    </row>
    <row r="783" spans="1:2" ht="15.75" customHeight="1">
      <c r="A783" s="114" t="s">
        <v>811</v>
      </c>
      <c r="B783" s="196"/>
    </row>
    <row r="784" spans="1:2" ht="15.75" customHeight="1">
      <c r="A784" s="114" t="s">
        <v>812</v>
      </c>
      <c r="B784" s="196">
        <v>482</v>
      </c>
    </row>
    <row r="785" spans="1:2" ht="15.75" customHeight="1">
      <c r="A785" s="114" t="s">
        <v>813</v>
      </c>
      <c r="B785" s="198">
        <v>4</v>
      </c>
    </row>
    <row r="786" spans="1:2" ht="15.75" customHeight="1">
      <c r="A786" s="114" t="s">
        <v>814</v>
      </c>
      <c r="B786" s="196"/>
    </row>
    <row r="787" spans="1:2" ht="15.75" customHeight="1">
      <c r="A787" s="114" t="s">
        <v>815</v>
      </c>
      <c r="B787" s="198">
        <v>16</v>
      </c>
    </row>
    <row r="788" spans="1:2" ht="15.75" customHeight="1">
      <c r="A788" s="114" t="s">
        <v>816</v>
      </c>
      <c r="B788" s="198"/>
    </row>
    <row r="789" spans="1:2" ht="15.75" customHeight="1">
      <c r="A789" s="114" t="s">
        <v>817</v>
      </c>
      <c r="B789" s="198">
        <v>2</v>
      </c>
    </row>
    <row r="790" spans="1:2" ht="15.75" customHeight="1">
      <c r="A790" s="114" t="s">
        <v>818</v>
      </c>
      <c r="B790" s="196"/>
    </row>
    <row r="791" spans="1:2" ht="15.75" customHeight="1">
      <c r="A791" s="114" t="s">
        <v>819</v>
      </c>
      <c r="B791" s="196"/>
    </row>
    <row r="792" spans="1:2" ht="15.75" customHeight="1">
      <c r="A792" s="114" t="s">
        <v>820</v>
      </c>
      <c r="B792" s="196"/>
    </row>
    <row r="793" spans="1:2" ht="15.75" customHeight="1">
      <c r="A793" s="114" t="s">
        <v>821</v>
      </c>
      <c r="B793" s="196"/>
    </row>
    <row r="794" spans="1:2" ht="15.75" customHeight="1">
      <c r="A794" s="114" t="s">
        <v>822</v>
      </c>
      <c r="B794" s="196"/>
    </row>
    <row r="795" spans="1:2" ht="15.75" customHeight="1">
      <c r="A795" s="114" t="s">
        <v>823</v>
      </c>
      <c r="B795" s="196"/>
    </row>
    <row r="796" spans="1:2" ht="15.75" customHeight="1">
      <c r="A796" s="114" t="s">
        <v>795</v>
      </c>
      <c r="B796" s="196"/>
    </row>
    <row r="797" spans="1:2" ht="15.75" customHeight="1">
      <c r="A797" s="114" t="s">
        <v>824</v>
      </c>
      <c r="B797" s="196"/>
    </row>
    <row r="798" spans="1:2" ht="15.75" customHeight="1">
      <c r="A798" s="114" t="s">
        <v>825</v>
      </c>
      <c r="B798" s="196"/>
    </row>
    <row r="799" spans="1:2" ht="15.75" customHeight="1">
      <c r="A799" s="114" t="s">
        <v>826</v>
      </c>
      <c r="B799" s="198">
        <v>130</v>
      </c>
    </row>
    <row r="800" spans="1:2" ht="15.75" customHeight="1">
      <c r="A800" s="114" t="s">
        <v>827</v>
      </c>
      <c r="B800" s="196">
        <f>SUM(B801:B810)</f>
        <v>0</v>
      </c>
    </row>
    <row r="801" spans="1:2" ht="15.75" customHeight="1">
      <c r="A801" s="114" t="s">
        <v>734</v>
      </c>
      <c r="B801" s="196"/>
    </row>
    <row r="802" spans="1:2" ht="15.75" customHeight="1">
      <c r="A802" s="114" t="s">
        <v>735</v>
      </c>
      <c r="B802" s="196"/>
    </row>
    <row r="803" spans="1:2" ht="15.75" customHeight="1">
      <c r="A803" s="114" t="s">
        <v>736</v>
      </c>
      <c r="B803" s="196"/>
    </row>
    <row r="804" spans="1:2" ht="15.75" customHeight="1">
      <c r="A804" s="114" t="s">
        <v>828</v>
      </c>
      <c r="B804" s="196"/>
    </row>
    <row r="805" spans="1:2" ht="15.75" customHeight="1">
      <c r="A805" s="114" t="s">
        <v>829</v>
      </c>
      <c r="B805" s="196"/>
    </row>
    <row r="806" spans="1:2" ht="15.75" customHeight="1">
      <c r="A806" s="114" t="s">
        <v>830</v>
      </c>
      <c r="B806" s="196"/>
    </row>
    <row r="807" spans="1:2" ht="15.75" customHeight="1">
      <c r="A807" s="114" t="s">
        <v>831</v>
      </c>
      <c r="B807" s="196"/>
    </row>
    <row r="808" spans="1:2" ht="15.75" customHeight="1">
      <c r="A808" s="114" t="s">
        <v>832</v>
      </c>
      <c r="B808" s="196"/>
    </row>
    <row r="809" spans="1:2" ht="15.75" customHeight="1">
      <c r="A809" s="114" t="s">
        <v>833</v>
      </c>
      <c r="B809" s="196"/>
    </row>
    <row r="810" spans="1:2" ht="15.75" customHeight="1">
      <c r="A810" s="114" t="s">
        <v>834</v>
      </c>
      <c r="B810" s="196"/>
    </row>
    <row r="811" spans="1:2" ht="15.75" customHeight="1">
      <c r="A811" s="114" t="s">
        <v>835</v>
      </c>
      <c r="B811" s="196">
        <f>SUM(B812:B821)</f>
        <v>530</v>
      </c>
    </row>
    <row r="812" spans="1:2" ht="15.75" customHeight="1">
      <c r="A812" s="114" t="s">
        <v>734</v>
      </c>
      <c r="B812" s="196"/>
    </row>
    <row r="813" spans="1:2" ht="15.75" customHeight="1">
      <c r="A813" s="114" t="s">
        <v>735</v>
      </c>
      <c r="B813" s="196"/>
    </row>
    <row r="814" spans="1:2" ht="15.75" customHeight="1">
      <c r="A814" s="114" t="s">
        <v>736</v>
      </c>
      <c r="B814" s="196"/>
    </row>
    <row r="815" spans="1:2" ht="15.75" customHeight="1">
      <c r="A815" s="114" t="s">
        <v>836</v>
      </c>
      <c r="B815" s="196"/>
    </row>
    <row r="816" spans="1:2" ht="15.75" customHeight="1">
      <c r="A816" s="114" t="s">
        <v>837</v>
      </c>
      <c r="B816" s="198">
        <v>298</v>
      </c>
    </row>
    <row r="817" spans="1:2" ht="15.75" customHeight="1">
      <c r="A817" s="114" t="s">
        <v>838</v>
      </c>
      <c r="B817" s="196"/>
    </row>
    <row r="818" spans="1:2" ht="15.75" customHeight="1">
      <c r="A818" s="114" t="s">
        <v>839</v>
      </c>
      <c r="B818" s="196"/>
    </row>
    <row r="819" spans="1:2" ht="15.75" customHeight="1">
      <c r="A819" s="114" t="s">
        <v>840</v>
      </c>
      <c r="B819" s="196"/>
    </row>
    <row r="820" spans="1:2" ht="15.75" customHeight="1">
      <c r="A820" s="114" t="s">
        <v>841</v>
      </c>
      <c r="B820" s="196"/>
    </row>
    <row r="821" spans="1:2" ht="15.75" customHeight="1">
      <c r="A821" s="114" t="s">
        <v>842</v>
      </c>
      <c r="B821" s="198">
        <v>232</v>
      </c>
    </row>
    <row r="822" spans="1:2" ht="15.75" customHeight="1">
      <c r="A822" s="114" t="s">
        <v>843</v>
      </c>
      <c r="B822" s="196">
        <f>SUM(B823:B827)</f>
        <v>1748</v>
      </c>
    </row>
    <row r="823" spans="1:2" ht="15.75" customHeight="1">
      <c r="A823" s="114" t="s">
        <v>844</v>
      </c>
      <c r="B823" s="198">
        <v>48</v>
      </c>
    </row>
    <row r="824" spans="1:2" ht="15.75" customHeight="1">
      <c r="A824" s="114" t="s">
        <v>845</v>
      </c>
      <c r="B824" s="198">
        <v>1400</v>
      </c>
    </row>
    <row r="825" spans="1:2" ht="15.75" customHeight="1">
      <c r="A825" s="114" t="s">
        <v>846</v>
      </c>
      <c r="B825" s="198">
        <v>300</v>
      </c>
    </row>
    <row r="826" spans="1:2" ht="15.75" customHeight="1">
      <c r="A826" s="114" t="s">
        <v>847</v>
      </c>
      <c r="B826" s="196"/>
    </row>
    <row r="827" spans="1:2" ht="15.75" customHeight="1">
      <c r="A827" s="114" t="s">
        <v>848</v>
      </c>
      <c r="B827" s="196"/>
    </row>
    <row r="828" spans="1:2" ht="15.75" customHeight="1">
      <c r="A828" s="114" t="s">
        <v>849</v>
      </c>
      <c r="B828" s="196">
        <f>SUM(B829:B834)</f>
        <v>7489</v>
      </c>
    </row>
    <row r="829" spans="1:2" ht="15.75" customHeight="1">
      <c r="A829" s="114" t="s">
        <v>850</v>
      </c>
      <c r="B829" s="198">
        <v>1728</v>
      </c>
    </row>
    <row r="830" spans="1:2" ht="15.75" customHeight="1">
      <c r="A830" s="114" t="s">
        <v>851</v>
      </c>
      <c r="B830" s="196"/>
    </row>
    <row r="831" spans="1:2" ht="15.75" customHeight="1">
      <c r="A831" s="114" t="s">
        <v>852</v>
      </c>
      <c r="B831" s="198">
        <v>4666</v>
      </c>
    </row>
    <row r="832" spans="1:2" ht="15.75" customHeight="1">
      <c r="A832" s="114" t="s">
        <v>853</v>
      </c>
      <c r="B832" s="196"/>
    </row>
    <row r="833" spans="1:2" ht="15.75" customHeight="1">
      <c r="A833" s="114" t="s">
        <v>854</v>
      </c>
      <c r="B833" s="198">
        <v>1095</v>
      </c>
    </row>
    <row r="834" spans="1:2" ht="15.75" customHeight="1">
      <c r="A834" s="114" t="s">
        <v>855</v>
      </c>
      <c r="B834" s="196"/>
    </row>
    <row r="835" spans="1:2" ht="15.75" customHeight="1">
      <c r="A835" s="114" t="s">
        <v>856</v>
      </c>
      <c r="B835" s="196">
        <f>SUM(B836:B838)</f>
        <v>517</v>
      </c>
    </row>
    <row r="836" spans="1:2" ht="15.75" customHeight="1">
      <c r="A836" s="200" t="s">
        <v>857</v>
      </c>
      <c r="B836" s="198">
        <v>189</v>
      </c>
    </row>
    <row r="837" spans="1:2" ht="15.75" customHeight="1">
      <c r="A837" s="114" t="s">
        <v>858</v>
      </c>
      <c r="B837" s="198">
        <v>328</v>
      </c>
    </row>
    <row r="838" spans="1:2" ht="15.75" customHeight="1">
      <c r="A838" s="114" t="s">
        <v>859</v>
      </c>
      <c r="B838" s="196"/>
    </row>
    <row r="839" spans="1:2" ht="15.75" customHeight="1">
      <c r="A839" s="114" t="s">
        <v>860</v>
      </c>
      <c r="B839" s="196">
        <f>SUM(B840:B842)</f>
        <v>0</v>
      </c>
    </row>
    <row r="840" spans="1:2" ht="15.75" customHeight="1">
      <c r="A840" s="114" t="s">
        <v>861</v>
      </c>
      <c r="B840" s="196"/>
    </row>
    <row r="841" spans="1:2" ht="15.75" customHeight="1">
      <c r="A841" s="114" t="s">
        <v>862</v>
      </c>
      <c r="B841" s="196"/>
    </row>
    <row r="842" spans="1:2" ht="15.75" customHeight="1">
      <c r="A842" s="114" t="s">
        <v>863</v>
      </c>
      <c r="B842" s="196"/>
    </row>
    <row r="843" spans="1:2" ht="15.75" customHeight="1">
      <c r="A843" s="114" t="s">
        <v>864</v>
      </c>
      <c r="B843" s="196">
        <f>SUM(B844:B845)</f>
        <v>210</v>
      </c>
    </row>
    <row r="844" spans="1:2" ht="15.75" customHeight="1">
      <c r="A844" s="114" t="s">
        <v>865</v>
      </c>
      <c r="B844" s="196"/>
    </row>
    <row r="845" spans="1:2" ht="15.75" customHeight="1">
      <c r="A845" s="114" t="s">
        <v>866</v>
      </c>
      <c r="B845" s="196">
        <v>210</v>
      </c>
    </row>
    <row r="846" spans="1:2" ht="15.75" customHeight="1">
      <c r="A846" s="114" t="s">
        <v>73</v>
      </c>
      <c r="B846" s="196">
        <f>SUM(B847,B877,B887,B897,B902,B909,B914)</f>
        <v>1533</v>
      </c>
    </row>
    <row r="847" spans="1:2" ht="15.75" customHeight="1">
      <c r="A847" s="114" t="s">
        <v>867</v>
      </c>
      <c r="B847" s="196">
        <f>SUM(B848:B876)</f>
        <v>1527</v>
      </c>
    </row>
    <row r="848" spans="1:2" ht="15.75" customHeight="1">
      <c r="A848" s="114" t="s">
        <v>734</v>
      </c>
      <c r="B848" s="198">
        <v>105</v>
      </c>
    </row>
    <row r="849" spans="1:2" ht="15.75" customHeight="1">
      <c r="A849" s="114" t="s">
        <v>735</v>
      </c>
      <c r="B849" s="196"/>
    </row>
    <row r="850" spans="1:2" ht="15.75" customHeight="1">
      <c r="A850" s="114" t="s">
        <v>736</v>
      </c>
      <c r="B850" s="196"/>
    </row>
    <row r="851" spans="1:2" ht="15.75" customHeight="1">
      <c r="A851" s="114" t="s">
        <v>868</v>
      </c>
      <c r="B851" s="196"/>
    </row>
    <row r="852" spans="1:2" ht="15.75" customHeight="1">
      <c r="A852" s="114" t="s">
        <v>869</v>
      </c>
      <c r="B852" s="196"/>
    </row>
    <row r="853" spans="1:2" ht="15.75" customHeight="1">
      <c r="A853" s="114" t="s">
        <v>870</v>
      </c>
      <c r="B853" s="198">
        <v>735</v>
      </c>
    </row>
    <row r="854" spans="1:2" ht="15.75" customHeight="1">
      <c r="A854" s="114" t="s">
        <v>871</v>
      </c>
      <c r="B854" s="196"/>
    </row>
    <row r="855" spans="1:2" ht="15.75" customHeight="1">
      <c r="A855" s="114" t="s">
        <v>872</v>
      </c>
      <c r="B855" s="196"/>
    </row>
    <row r="856" spans="1:2" ht="15.75" customHeight="1">
      <c r="A856" s="114" t="s">
        <v>873</v>
      </c>
      <c r="B856" s="196"/>
    </row>
    <row r="857" spans="1:2" ht="15.75" customHeight="1">
      <c r="A857" s="114" t="s">
        <v>874</v>
      </c>
      <c r="B857" s="196"/>
    </row>
    <row r="858" spans="1:2" ht="15.75" customHeight="1">
      <c r="A858" s="114" t="s">
        <v>875</v>
      </c>
      <c r="B858" s="196"/>
    </row>
    <row r="859" spans="1:2" ht="15.75" customHeight="1">
      <c r="A859" s="114" t="s">
        <v>876</v>
      </c>
      <c r="B859" s="198">
        <v>645</v>
      </c>
    </row>
    <row r="860" spans="1:2" ht="15.75" customHeight="1">
      <c r="A860" s="114" t="s">
        <v>877</v>
      </c>
      <c r="B860" s="196"/>
    </row>
    <row r="861" spans="1:2" ht="15.75" customHeight="1">
      <c r="A861" s="114" t="s">
        <v>878</v>
      </c>
      <c r="B861" s="196"/>
    </row>
    <row r="862" spans="1:2" ht="15.75" customHeight="1">
      <c r="A862" s="114" t="s">
        <v>879</v>
      </c>
      <c r="B862" s="196"/>
    </row>
    <row r="863" spans="1:2" ht="15.75" customHeight="1">
      <c r="A863" s="114" t="s">
        <v>880</v>
      </c>
      <c r="B863" s="196"/>
    </row>
    <row r="864" spans="1:2" ht="15.75" customHeight="1">
      <c r="A864" s="114" t="s">
        <v>881</v>
      </c>
      <c r="B864" s="196"/>
    </row>
    <row r="865" spans="1:2" ht="15.75" customHeight="1">
      <c r="A865" s="114" t="s">
        <v>882</v>
      </c>
      <c r="B865" s="196"/>
    </row>
    <row r="866" spans="1:2" ht="15.75" customHeight="1">
      <c r="A866" s="114" t="s">
        <v>883</v>
      </c>
      <c r="B866" s="198">
        <v>4</v>
      </c>
    </row>
    <row r="867" spans="1:2" ht="15.75" customHeight="1">
      <c r="A867" s="114" t="s">
        <v>884</v>
      </c>
      <c r="B867" s="196"/>
    </row>
    <row r="868" spans="1:2" ht="15.75" customHeight="1">
      <c r="A868" s="114" t="s">
        <v>885</v>
      </c>
      <c r="B868" s="196"/>
    </row>
    <row r="869" spans="1:2" ht="15.75" customHeight="1">
      <c r="A869" s="114" t="s">
        <v>886</v>
      </c>
      <c r="B869" s="196"/>
    </row>
    <row r="870" spans="1:2" ht="15.75" customHeight="1">
      <c r="A870" s="114" t="s">
        <v>887</v>
      </c>
      <c r="B870" s="196"/>
    </row>
    <row r="871" spans="1:2" ht="15.75" customHeight="1">
      <c r="A871" s="114" t="s">
        <v>888</v>
      </c>
      <c r="B871" s="198">
        <v>28</v>
      </c>
    </row>
    <row r="872" spans="1:2" ht="15.75" customHeight="1">
      <c r="A872" s="114" t="s">
        <v>889</v>
      </c>
      <c r="B872" s="196"/>
    </row>
    <row r="873" spans="1:2" ht="15.75" customHeight="1">
      <c r="A873" s="114" t="s">
        <v>890</v>
      </c>
      <c r="B873" s="196"/>
    </row>
    <row r="874" spans="1:2" ht="15.75" customHeight="1">
      <c r="A874" s="114" t="s">
        <v>891</v>
      </c>
      <c r="B874" s="196"/>
    </row>
    <row r="875" spans="1:2" ht="15.75" customHeight="1">
      <c r="A875" s="114" t="s">
        <v>892</v>
      </c>
      <c r="B875" s="196"/>
    </row>
    <row r="876" spans="1:2" ht="15.75" customHeight="1">
      <c r="A876" s="114" t="s">
        <v>893</v>
      </c>
      <c r="B876" s="198">
        <v>10</v>
      </c>
    </row>
    <row r="877" spans="1:2" ht="15.75" customHeight="1">
      <c r="A877" s="114" t="s">
        <v>894</v>
      </c>
      <c r="B877" s="196">
        <f>SUM(B878:B886)</f>
        <v>0</v>
      </c>
    </row>
    <row r="878" spans="1:2" ht="15.75" customHeight="1">
      <c r="A878" s="114" t="s">
        <v>734</v>
      </c>
      <c r="B878" s="196"/>
    </row>
    <row r="879" spans="1:2" ht="15.75" customHeight="1">
      <c r="A879" s="114" t="s">
        <v>735</v>
      </c>
      <c r="B879" s="196"/>
    </row>
    <row r="880" spans="1:2" ht="15.75" customHeight="1">
      <c r="A880" s="114" t="s">
        <v>736</v>
      </c>
      <c r="B880" s="196"/>
    </row>
    <row r="881" spans="1:2" ht="15.75" customHeight="1">
      <c r="A881" s="114" t="s">
        <v>895</v>
      </c>
      <c r="B881" s="196"/>
    </row>
    <row r="882" spans="1:2" ht="15.75" customHeight="1">
      <c r="A882" s="114" t="s">
        <v>896</v>
      </c>
      <c r="B882" s="196"/>
    </row>
    <row r="883" spans="1:2" ht="15.75" customHeight="1">
      <c r="A883" s="114" t="s">
        <v>897</v>
      </c>
      <c r="B883" s="196"/>
    </row>
    <row r="884" spans="1:2" ht="15.75" customHeight="1">
      <c r="A884" s="114" t="s">
        <v>898</v>
      </c>
      <c r="B884" s="196"/>
    </row>
    <row r="885" spans="1:2" ht="15.75" customHeight="1">
      <c r="A885" s="114" t="s">
        <v>899</v>
      </c>
      <c r="B885" s="196"/>
    </row>
    <row r="886" spans="1:2" ht="15.75" customHeight="1">
      <c r="A886" s="114" t="s">
        <v>900</v>
      </c>
      <c r="B886" s="196"/>
    </row>
    <row r="887" spans="1:2" ht="15.75" customHeight="1">
      <c r="A887" s="114" t="s">
        <v>901</v>
      </c>
      <c r="B887" s="196">
        <f>SUM(B888:B896)</f>
        <v>0</v>
      </c>
    </row>
    <row r="888" spans="1:2" ht="15.75" customHeight="1">
      <c r="A888" s="114" t="s">
        <v>734</v>
      </c>
      <c r="B888" s="196"/>
    </row>
    <row r="889" spans="1:2" ht="15.75" customHeight="1">
      <c r="A889" s="114" t="s">
        <v>735</v>
      </c>
      <c r="B889" s="196"/>
    </row>
    <row r="890" spans="1:2" ht="15.75" customHeight="1">
      <c r="A890" s="114" t="s">
        <v>736</v>
      </c>
      <c r="B890" s="196"/>
    </row>
    <row r="891" spans="1:2" ht="15.75" customHeight="1">
      <c r="A891" s="114" t="s">
        <v>902</v>
      </c>
      <c r="B891" s="196"/>
    </row>
    <row r="892" spans="1:2" ht="15.75" customHeight="1">
      <c r="A892" s="114" t="s">
        <v>903</v>
      </c>
      <c r="B892" s="196"/>
    </row>
    <row r="893" spans="1:2" ht="15.75" customHeight="1">
      <c r="A893" s="114" t="s">
        <v>904</v>
      </c>
      <c r="B893" s="196"/>
    </row>
    <row r="894" spans="1:2" ht="15.75" customHeight="1">
      <c r="A894" s="114" t="s">
        <v>905</v>
      </c>
      <c r="B894" s="196"/>
    </row>
    <row r="895" spans="1:2" ht="15.75" customHeight="1">
      <c r="A895" s="114" t="s">
        <v>906</v>
      </c>
      <c r="B895" s="196"/>
    </row>
    <row r="896" spans="1:2" ht="15.75" customHeight="1">
      <c r="A896" s="114" t="s">
        <v>907</v>
      </c>
      <c r="B896" s="196"/>
    </row>
    <row r="897" spans="1:2" ht="15.75" customHeight="1">
      <c r="A897" s="114" t="s">
        <v>908</v>
      </c>
      <c r="B897" s="196">
        <f>SUM(B898:B901)</f>
        <v>0</v>
      </c>
    </row>
    <row r="898" spans="1:2" ht="15.75" customHeight="1">
      <c r="A898" s="114" t="s">
        <v>909</v>
      </c>
      <c r="B898" s="196"/>
    </row>
    <row r="899" spans="1:2" ht="15.75" customHeight="1">
      <c r="A899" s="114" t="s">
        <v>910</v>
      </c>
      <c r="B899" s="196"/>
    </row>
    <row r="900" spans="1:2" ht="15.75" customHeight="1">
      <c r="A900" s="114" t="s">
        <v>911</v>
      </c>
      <c r="B900" s="196"/>
    </row>
    <row r="901" spans="1:2" ht="15.75" customHeight="1">
      <c r="A901" s="114" t="s">
        <v>912</v>
      </c>
      <c r="B901" s="196"/>
    </row>
    <row r="902" spans="1:2" ht="15.75" customHeight="1">
      <c r="A902" s="114" t="s">
        <v>913</v>
      </c>
      <c r="B902" s="196">
        <f>SUM(B903:B908)</f>
        <v>0</v>
      </c>
    </row>
    <row r="903" spans="1:2" ht="15.75" customHeight="1">
      <c r="A903" s="114" t="s">
        <v>734</v>
      </c>
      <c r="B903" s="196"/>
    </row>
    <row r="904" spans="1:2" ht="15.75" customHeight="1">
      <c r="A904" s="114" t="s">
        <v>735</v>
      </c>
      <c r="B904" s="196"/>
    </row>
    <row r="905" spans="1:2" ht="15.75" customHeight="1">
      <c r="A905" s="114" t="s">
        <v>736</v>
      </c>
      <c r="B905" s="196"/>
    </row>
    <row r="906" spans="1:2" ht="15.75" customHeight="1">
      <c r="A906" s="114" t="s">
        <v>899</v>
      </c>
      <c r="B906" s="196"/>
    </row>
    <row r="907" spans="1:2" ht="15.75" customHeight="1">
      <c r="A907" s="114" t="s">
        <v>914</v>
      </c>
      <c r="B907" s="196"/>
    </row>
    <row r="908" spans="1:2" ht="15.75" customHeight="1">
      <c r="A908" s="114" t="s">
        <v>915</v>
      </c>
      <c r="B908" s="196"/>
    </row>
    <row r="909" spans="1:2" ht="15.75" customHeight="1">
      <c r="A909" s="114" t="s">
        <v>916</v>
      </c>
      <c r="B909" s="196">
        <f>SUM(B910:B913)</f>
        <v>6</v>
      </c>
    </row>
    <row r="910" spans="1:2" ht="15.75" customHeight="1">
      <c r="A910" s="114" t="s">
        <v>917</v>
      </c>
      <c r="B910" s="196"/>
    </row>
    <row r="911" spans="1:2" ht="15.75" customHeight="1">
      <c r="A911" s="114" t="s">
        <v>918</v>
      </c>
      <c r="B911" s="196"/>
    </row>
    <row r="912" spans="1:2" ht="15.75" customHeight="1">
      <c r="A912" s="114" t="s">
        <v>919</v>
      </c>
      <c r="B912" s="198">
        <v>6</v>
      </c>
    </row>
    <row r="913" spans="1:2" ht="15.75" customHeight="1">
      <c r="A913" s="114" t="s">
        <v>920</v>
      </c>
      <c r="B913" s="196"/>
    </row>
    <row r="914" spans="1:2" ht="15.75" customHeight="1">
      <c r="A914" s="114" t="s">
        <v>921</v>
      </c>
      <c r="B914" s="196">
        <f>SUM(B915:B916)</f>
        <v>0</v>
      </c>
    </row>
    <row r="915" spans="1:2" ht="15.75" customHeight="1">
      <c r="A915" s="114" t="s">
        <v>922</v>
      </c>
      <c r="B915" s="196"/>
    </row>
    <row r="916" spans="1:2" ht="15.75" customHeight="1">
      <c r="A916" s="114" t="s">
        <v>923</v>
      </c>
      <c r="B916" s="196"/>
    </row>
    <row r="917" spans="1:2" ht="15.75" customHeight="1">
      <c r="A917" s="114" t="s">
        <v>75</v>
      </c>
      <c r="B917" s="196">
        <f>SUM(B918,B928,B941,B946,B960,B968,B981,B974)</f>
        <v>592</v>
      </c>
    </row>
    <row r="918" spans="1:2" ht="15.75" customHeight="1">
      <c r="A918" s="114" t="s">
        <v>924</v>
      </c>
      <c r="B918" s="196">
        <f>SUM(B919:B927)</f>
        <v>0</v>
      </c>
    </row>
    <row r="919" spans="1:2" ht="15.75" customHeight="1">
      <c r="A919" s="114" t="s">
        <v>734</v>
      </c>
      <c r="B919" s="196"/>
    </row>
    <row r="920" spans="1:2" ht="15.75" customHeight="1">
      <c r="A920" s="114" t="s">
        <v>735</v>
      </c>
      <c r="B920" s="196"/>
    </row>
    <row r="921" spans="1:2" ht="15.75" customHeight="1">
      <c r="A921" s="114" t="s">
        <v>736</v>
      </c>
      <c r="B921" s="196"/>
    </row>
    <row r="922" spans="1:2" ht="15.75" customHeight="1">
      <c r="A922" s="114" t="s">
        <v>925</v>
      </c>
      <c r="B922" s="196"/>
    </row>
    <row r="923" spans="1:2" ht="15.75" customHeight="1">
      <c r="A923" s="114" t="s">
        <v>926</v>
      </c>
      <c r="B923" s="196"/>
    </row>
    <row r="924" spans="1:2" ht="15.75" customHeight="1">
      <c r="A924" s="114" t="s">
        <v>927</v>
      </c>
      <c r="B924" s="196"/>
    </row>
    <row r="925" spans="1:2" ht="15.75" customHeight="1">
      <c r="A925" s="114" t="s">
        <v>928</v>
      </c>
      <c r="B925" s="196"/>
    </row>
    <row r="926" spans="1:2" ht="15.75" customHeight="1">
      <c r="A926" s="114" t="s">
        <v>929</v>
      </c>
      <c r="B926" s="196"/>
    </row>
    <row r="927" spans="1:2" ht="15.75" customHeight="1">
      <c r="A927" s="114" t="s">
        <v>930</v>
      </c>
      <c r="B927" s="196"/>
    </row>
    <row r="928" spans="1:2" ht="15.75" customHeight="1">
      <c r="A928" s="114" t="s">
        <v>931</v>
      </c>
      <c r="B928" s="196">
        <f>SUM(B929:B940)</f>
        <v>65</v>
      </c>
    </row>
    <row r="929" spans="1:2" ht="15.75" customHeight="1">
      <c r="A929" s="114" t="s">
        <v>734</v>
      </c>
      <c r="B929" s="196"/>
    </row>
    <row r="930" spans="1:2" ht="15.75" customHeight="1">
      <c r="A930" s="114" t="s">
        <v>735</v>
      </c>
      <c r="B930" s="196"/>
    </row>
    <row r="931" spans="1:2" ht="15.75" customHeight="1">
      <c r="A931" s="114" t="s">
        <v>736</v>
      </c>
      <c r="B931" s="196"/>
    </row>
    <row r="932" spans="1:2" ht="15.75" customHeight="1">
      <c r="A932" s="114" t="s">
        <v>932</v>
      </c>
      <c r="B932" s="196"/>
    </row>
    <row r="933" spans="1:2" ht="15.75" customHeight="1">
      <c r="A933" s="114" t="s">
        <v>933</v>
      </c>
      <c r="B933" s="196"/>
    </row>
    <row r="934" spans="1:2" ht="15.75" customHeight="1">
      <c r="A934" s="114" t="s">
        <v>934</v>
      </c>
      <c r="B934" s="196"/>
    </row>
    <row r="935" spans="1:2" ht="15.75" customHeight="1">
      <c r="A935" s="114" t="s">
        <v>935</v>
      </c>
      <c r="B935" s="196"/>
    </row>
    <row r="936" spans="1:2" ht="15.75" customHeight="1">
      <c r="A936" s="114" t="s">
        <v>936</v>
      </c>
      <c r="B936" s="196"/>
    </row>
    <row r="937" spans="1:2" ht="15.75" customHeight="1">
      <c r="A937" s="114" t="s">
        <v>937</v>
      </c>
      <c r="B937" s="196"/>
    </row>
    <row r="938" spans="1:2" ht="15.75" customHeight="1">
      <c r="A938" s="114" t="s">
        <v>938</v>
      </c>
      <c r="B938" s="196"/>
    </row>
    <row r="939" spans="1:2" ht="15.75" customHeight="1">
      <c r="A939" s="114" t="s">
        <v>939</v>
      </c>
      <c r="B939" s="196"/>
    </row>
    <row r="940" spans="1:2" ht="15.75" customHeight="1">
      <c r="A940" s="114" t="s">
        <v>940</v>
      </c>
      <c r="B940" s="198">
        <v>65</v>
      </c>
    </row>
    <row r="941" spans="1:2" ht="15.75" customHeight="1">
      <c r="A941" s="114" t="s">
        <v>941</v>
      </c>
      <c r="B941" s="196">
        <f>SUM(B942:B945)</f>
        <v>0</v>
      </c>
    </row>
    <row r="942" spans="1:2" ht="15.75" customHeight="1">
      <c r="A942" s="114" t="s">
        <v>734</v>
      </c>
      <c r="B942" s="196"/>
    </row>
    <row r="943" spans="1:2" ht="15.75" customHeight="1">
      <c r="A943" s="114" t="s">
        <v>735</v>
      </c>
      <c r="B943" s="196"/>
    </row>
    <row r="944" spans="1:2" ht="15.75" customHeight="1">
      <c r="A944" s="114" t="s">
        <v>736</v>
      </c>
      <c r="B944" s="196"/>
    </row>
    <row r="945" spans="1:2" ht="15.75" customHeight="1">
      <c r="A945" s="114" t="s">
        <v>942</v>
      </c>
      <c r="B945" s="196"/>
    </row>
    <row r="946" spans="1:2" ht="15.75" customHeight="1">
      <c r="A946" s="114" t="s">
        <v>943</v>
      </c>
      <c r="B946" s="196">
        <f>SUM(B947:B959)</f>
        <v>0</v>
      </c>
    </row>
    <row r="947" spans="1:2" ht="15.75" customHeight="1">
      <c r="A947" s="114" t="s">
        <v>734</v>
      </c>
      <c r="B947" s="196"/>
    </row>
    <row r="948" spans="1:2" ht="15.75" customHeight="1">
      <c r="A948" s="114" t="s">
        <v>735</v>
      </c>
      <c r="B948" s="196"/>
    </row>
    <row r="949" spans="1:2" ht="15.75" customHeight="1">
      <c r="A949" s="114" t="s">
        <v>736</v>
      </c>
      <c r="B949" s="196"/>
    </row>
    <row r="950" spans="1:2" ht="15.75" customHeight="1">
      <c r="A950" s="114" t="s">
        <v>944</v>
      </c>
      <c r="B950" s="196"/>
    </row>
    <row r="951" spans="1:2" ht="15.75" customHeight="1">
      <c r="A951" s="114" t="s">
        <v>945</v>
      </c>
      <c r="B951" s="196"/>
    </row>
    <row r="952" spans="1:2" ht="15.75" customHeight="1">
      <c r="A952" s="114" t="s">
        <v>946</v>
      </c>
      <c r="B952" s="196"/>
    </row>
    <row r="953" spans="1:2" ht="15.75" customHeight="1">
      <c r="A953" s="114" t="s">
        <v>947</v>
      </c>
      <c r="B953" s="196"/>
    </row>
    <row r="954" spans="1:2" ht="15.75" customHeight="1">
      <c r="A954" s="114" t="s">
        <v>948</v>
      </c>
      <c r="B954" s="196"/>
    </row>
    <row r="955" spans="1:2" ht="15.75" customHeight="1">
      <c r="A955" s="114" t="s">
        <v>949</v>
      </c>
      <c r="B955" s="196"/>
    </row>
    <row r="956" spans="1:2" ht="15.75" customHeight="1">
      <c r="A956" s="114" t="s">
        <v>950</v>
      </c>
      <c r="B956" s="196"/>
    </row>
    <row r="957" spans="1:2" ht="15.75" customHeight="1">
      <c r="A957" s="114" t="s">
        <v>899</v>
      </c>
      <c r="B957" s="196"/>
    </row>
    <row r="958" spans="1:2" ht="15.75" customHeight="1">
      <c r="A958" s="114" t="s">
        <v>951</v>
      </c>
      <c r="B958" s="196"/>
    </row>
    <row r="959" spans="1:2" ht="15.75" customHeight="1">
      <c r="A959" s="114" t="s">
        <v>952</v>
      </c>
      <c r="B959" s="196"/>
    </row>
    <row r="960" spans="1:2" ht="15.75" customHeight="1">
      <c r="A960" s="114" t="s">
        <v>953</v>
      </c>
      <c r="B960" s="196">
        <f>SUM(B961:B967)</f>
        <v>143</v>
      </c>
    </row>
    <row r="961" spans="1:2" ht="15.75" customHeight="1">
      <c r="A961" s="114" t="s">
        <v>734</v>
      </c>
      <c r="B961" s="198">
        <v>131</v>
      </c>
    </row>
    <row r="962" spans="1:2" ht="15.75" customHeight="1">
      <c r="A962" s="114" t="s">
        <v>735</v>
      </c>
      <c r="B962" s="198">
        <v>12</v>
      </c>
    </row>
    <row r="963" spans="1:2" ht="15.75" customHeight="1">
      <c r="A963" s="114" t="s">
        <v>736</v>
      </c>
      <c r="B963" s="196"/>
    </row>
    <row r="964" spans="1:2" ht="15.75" customHeight="1">
      <c r="A964" s="114" t="s">
        <v>954</v>
      </c>
      <c r="B964" s="196"/>
    </row>
    <row r="965" spans="1:2" ht="15.75" customHeight="1">
      <c r="A965" s="114" t="s">
        <v>955</v>
      </c>
      <c r="B965" s="196"/>
    </row>
    <row r="966" spans="1:2" ht="15.75" customHeight="1">
      <c r="A966" s="114" t="s">
        <v>956</v>
      </c>
      <c r="B966" s="196"/>
    </row>
    <row r="967" spans="1:2" ht="15.75" customHeight="1">
      <c r="A967" s="114" t="s">
        <v>957</v>
      </c>
      <c r="B967" s="196"/>
    </row>
    <row r="968" spans="1:2" ht="15.75" customHeight="1">
      <c r="A968" s="114" t="s">
        <v>958</v>
      </c>
      <c r="B968" s="196">
        <f>SUM(B969:B973)</f>
        <v>0</v>
      </c>
    </row>
    <row r="969" spans="1:2" ht="15.75" customHeight="1">
      <c r="A969" s="114" t="s">
        <v>734</v>
      </c>
      <c r="B969" s="196"/>
    </row>
    <row r="970" spans="1:2" ht="15.75" customHeight="1">
      <c r="A970" s="114" t="s">
        <v>735</v>
      </c>
      <c r="B970" s="196"/>
    </row>
    <row r="971" spans="1:2" ht="15.75" customHeight="1">
      <c r="A971" s="114" t="s">
        <v>736</v>
      </c>
      <c r="B971" s="196"/>
    </row>
    <row r="972" spans="1:2" ht="15.75" customHeight="1">
      <c r="A972" s="114" t="s">
        <v>959</v>
      </c>
      <c r="B972" s="196"/>
    </row>
    <row r="973" spans="1:2" ht="15.75" customHeight="1">
      <c r="A973" s="114" t="s">
        <v>960</v>
      </c>
      <c r="B973" s="196"/>
    </row>
    <row r="974" spans="1:2" ht="15.75" customHeight="1">
      <c r="A974" s="114" t="s">
        <v>961</v>
      </c>
      <c r="B974" s="196">
        <f>SUM(B975:B980)</f>
        <v>384</v>
      </c>
    </row>
    <row r="975" spans="1:2" ht="15.75" customHeight="1">
      <c r="A975" s="114" t="s">
        <v>734</v>
      </c>
      <c r="B975" s="198">
        <v>291</v>
      </c>
    </row>
    <row r="976" spans="1:2" ht="15.75" customHeight="1">
      <c r="A976" s="114" t="s">
        <v>735</v>
      </c>
      <c r="B976" s="198">
        <v>90</v>
      </c>
    </row>
    <row r="977" spans="1:2" ht="15.75" customHeight="1">
      <c r="A977" s="114" t="s">
        <v>736</v>
      </c>
      <c r="B977" s="196"/>
    </row>
    <row r="978" spans="1:2" ht="15.75" customHeight="1">
      <c r="A978" s="114" t="s">
        <v>962</v>
      </c>
      <c r="B978" s="196"/>
    </row>
    <row r="979" spans="1:2" ht="15.75" customHeight="1">
      <c r="A979" s="114" t="s">
        <v>963</v>
      </c>
      <c r="B979" s="196"/>
    </row>
    <row r="980" spans="1:2" ht="15.75" customHeight="1">
      <c r="A980" s="114" t="s">
        <v>964</v>
      </c>
      <c r="B980" s="198">
        <v>3</v>
      </c>
    </row>
    <row r="981" spans="1:2" ht="15.75" customHeight="1">
      <c r="A981" s="114" t="s">
        <v>965</v>
      </c>
      <c r="B981" s="196">
        <f>SUM(B982:B985)</f>
        <v>0</v>
      </c>
    </row>
    <row r="982" spans="1:2" ht="15.75" customHeight="1">
      <c r="A982" s="114" t="s">
        <v>966</v>
      </c>
      <c r="B982" s="196"/>
    </row>
    <row r="983" spans="1:2" ht="15.75" customHeight="1">
      <c r="A983" s="114" t="s">
        <v>967</v>
      </c>
      <c r="B983" s="196"/>
    </row>
    <row r="984" spans="1:2" ht="15.75" customHeight="1">
      <c r="A984" s="114" t="s">
        <v>968</v>
      </c>
      <c r="B984" s="196"/>
    </row>
    <row r="985" spans="1:2" ht="15.75" customHeight="1">
      <c r="A985" s="114" t="s">
        <v>969</v>
      </c>
      <c r="B985" s="196"/>
    </row>
    <row r="986" spans="1:2" ht="15.75" customHeight="1">
      <c r="A986" s="114" t="s">
        <v>77</v>
      </c>
      <c r="B986" s="196">
        <f>SUM(B987,B997,B1004,B1010)</f>
        <v>294</v>
      </c>
    </row>
    <row r="987" spans="1:2" ht="15.75" customHeight="1">
      <c r="A987" s="114" t="s">
        <v>970</v>
      </c>
      <c r="B987" s="196">
        <f>SUM(B988:B996)</f>
        <v>227</v>
      </c>
    </row>
    <row r="988" spans="1:2" ht="15.75" customHeight="1">
      <c r="A988" s="114" t="s">
        <v>734</v>
      </c>
      <c r="B988" s="198">
        <v>102</v>
      </c>
    </row>
    <row r="989" spans="1:2" ht="15.75" customHeight="1">
      <c r="A989" s="114" t="s">
        <v>735</v>
      </c>
      <c r="B989" s="198">
        <v>114</v>
      </c>
    </row>
    <row r="990" spans="1:2" ht="15.75" customHeight="1">
      <c r="A990" s="114" t="s">
        <v>736</v>
      </c>
      <c r="B990" s="196"/>
    </row>
    <row r="991" spans="1:2" ht="15.75" customHeight="1">
      <c r="A991" s="114" t="s">
        <v>971</v>
      </c>
      <c r="B991" s="196"/>
    </row>
    <row r="992" spans="1:2" ht="15.75" customHeight="1">
      <c r="A992" s="114" t="s">
        <v>972</v>
      </c>
      <c r="B992" s="196"/>
    </row>
    <row r="993" spans="1:2" ht="15.75" customHeight="1">
      <c r="A993" s="114" t="s">
        <v>973</v>
      </c>
      <c r="B993" s="196"/>
    </row>
    <row r="994" spans="1:2" ht="15.75" customHeight="1">
      <c r="A994" s="114" t="s">
        <v>974</v>
      </c>
      <c r="B994" s="196"/>
    </row>
    <row r="995" spans="1:2" ht="15.75" customHeight="1">
      <c r="A995" s="114" t="s">
        <v>753</v>
      </c>
      <c r="B995" s="196"/>
    </row>
    <row r="996" spans="1:2" ht="15.75" customHeight="1">
      <c r="A996" s="114" t="s">
        <v>975</v>
      </c>
      <c r="B996" s="198">
        <v>11</v>
      </c>
    </row>
    <row r="997" spans="1:2" ht="15.75" customHeight="1">
      <c r="A997" s="114" t="s">
        <v>976</v>
      </c>
      <c r="B997" s="196">
        <f>SUM(B998:B1003)</f>
        <v>5</v>
      </c>
    </row>
    <row r="998" spans="1:2" ht="15.75" customHeight="1">
      <c r="A998" s="114" t="s">
        <v>734</v>
      </c>
      <c r="B998" s="196"/>
    </row>
    <row r="999" spans="1:2" ht="15.75" customHeight="1">
      <c r="A999" s="114" t="s">
        <v>735</v>
      </c>
      <c r="B999" s="196"/>
    </row>
    <row r="1000" spans="1:2" ht="15.75" customHeight="1">
      <c r="A1000" s="114" t="s">
        <v>736</v>
      </c>
      <c r="B1000" s="196"/>
    </row>
    <row r="1001" spans="1:2" ht="15.75" customHeight="1">
      <c r="A1001" s="114" t="s">
        <v>977</v>
      </c>
      <c r="B1001" s="198">
        <v>5</v>
      </c>
    </row>
    <row r="1002" spans="1:2" ht="15.75" customHeight="1">
      <c r="A1002" s="114" t="s">
        <v>978</v>
      </c>
      <c r="B1002" s="196"/>
    </row>
    <row r="1003" spans="1:2" ht="15.75" customHeight="1">
      <c r="A1003" s="114" t="s">
        <v>979</v>
      </c>
      <c r="B1003" s="196"/>
    </row>
    <row r="1004" spans="1:2" ht="15.75" customHeight="1">
      <c r="A1004" s="114" t="s">
        <v>980</v>
      </c>
      <c r="B1004" s="196">
        <f>SUM(B1005:B1009)</f>
        <v>62</v>
      </c>
    </row>
    <row r="1005" spans="1:2" ht="15.75" customHeight="1">
      <c r="A1005" s="114" t="s">
        <v>734</v>
      </c>
      <c r="B1005" s="196"/>
    </row>
    <row r="1006" spans="1:2" ht="15.75" customHeight="1">
      <c r="A1006" s="114" t="s">
        <v>735</v>
      </c>
      <c r="B1006" s="196"/>
    </row>
    <row r="1007" spans="1:2" ht="15.75" customHeight="1">
      <c r="A1007" s="114" t="s">
        <v>736</v>
      </c>
      <c r="B1007" s="196"/>
    </row>
    <row r="1008" spans="1:2" ht="15.75" customHeight="1">
      <c r="A1008" s="114" t="s">
        <v>981</v>
      </c>
      <c r="B1008" s="196"/>
    </row>
    <row r="1009" spans="1:2" ht="15.75" customHeight="1">
      <c r="A1009" s="114" t="s">
        <v>982</v>
      </c>
      <c r="B1009" s="198">
        <v>62</v>
      </c>
    </row>
    <row r="1010" spans="1:2" ht="15.75" customHeight="1">
      <c r="A1010" s="114" t="s">
        <v>983</v>
      </c>
      <c r="B1010" s="196">
        <f>SUM(B1011:B1012)</f>
        <v>0</v>
      </c>
    </row>
    <row r="1011" spans="1:2" ht="15.75" customHeight="1">
      <c r="A1011" s="114" t="s">
        <v>984</v>
      </c>
      <c r="B1011" s="196"/>
    </row>
    <row r="1012" spans="1:2" ht="15.75" customHeight="1">
      <c r="A1012" s="114" t="s">
        <v>985</v>
      </c>
      <c r="B1012" s="196"/>
    </row>
    <row r="1013" spans="1:2" ht="15.75" customHeight="1">
      <c r="A1013" s="114" t="s">
        <v>79</v>
      </c>
      <c r="B1013" s="196">
        <f>SUM(B1014:B1016)</f>
        <v>118</v>
      </c>
    </row>
    <row r="1014" spans="1:2" ht="15.75" customHeight="1">
      <c r="A1014" s="114" t="s">
        <v>986</v>
      </c>
      <c r="B1014" s="196"/>
    </row>
    <row r="1015" spans="1:2" ht="15.75" customHeight="1">
      <c r="A1015" s="114" t="s">
        <v>987</v>
      </c>
      <c r="B1015" s="196"/>
    </row>
    <row r="1016" spans="1:2" ht="15.75" customHeight="1">
      <c r="A1016" s="114" t="s">
        <v>988</v>
      </c>
      <c r="B1016" s="198">
        <v>118</v>
      </c>
    </row>
    <row r="1017" spans="1:2" ht="15.75" customHeight="1">
      <c r="A1017" s="114" t="s">
        <v>81</v>
      </c>
      <c r="B1017" s="196">
        <f>SUM(B1018:B1026)</f>
        <v>0</v>
      </c>
    </row>
    <row r="1018" spans="1:2" ht="15.75" customHeight="1">
      <c r="A1018" s="114" t="s">
        <v>989</v>
      </c>
      <c r="B1018" s="196"/>
    </row>
    <row r="1019" spans="1:2" ht="15.75" customHeight="1">
      <c r="A1019" s="114" t="s">
        <v>990</v>
      </c>
      <c r="B1019" s="196"/>
    </row>
    <row r="1020" spans="1:2" ht="15.75" customHeight="1">
      <c r="A1020" s="114" t="s">
        <v>991</v>
      </c>
      <c r="B1020" s="196"/>
    </row>
    <row r="1021" spans="1:2" ht="15.75" customHeight="1">
      <c r="A1021" s="114" t="s">
        <v>992</v>
      </c>
      <c r="B1021" s="196"/>
    </row>
    <row r="1022" spans="1:2" ht="15.75" customHeight="1">
      <c r="A1022" s="114" t="s">
        <v>993</v>
      </c>
      <c r="B1022" s="196"/>
    </row>
    <row r="1023" spans="1:2" ht="15.75" customHeight="1">
      <c r="A1023" s="114" t="s">
        <v>752</v>
      </c>
      <c r="B1023" s="196"/>
    </row>
    <row r="1024" spans="1:2" ht="15.75" customHeight="1">
      <c r="A1024" s="114" t="s">
        <v>994</v>
      </c>
      <c r="B1024" s="196"/>
    </row>
    <row r="1025" spans="1:2" ht="15.75" customHeight="1">
      <c r="A1025" s="114" t="s">
        <v>995</v>
      </c>
      <c r="B1025" s="196"/>
    </row>
    <row r="1026" spans="1:2" ht="15.75" customHeight="1">
      <c r="A1026" s="114" t="s">
        <v>996</v>
      </c>
      <c r="B1026" s="196"/>
    </row>
    <row r="1027" spans="1:2" ht="15.75" customHeight="1">
      <c r="A1027" s="114" t="s">
        <v>83</v>
      </c>
      <c r="B1027" s="196">
        <f>SUM(B1028,B1049,B1063,B1072,B1084,B1099)</f>
        <v>850</v>
      </c>
    </row>
    <row r="1028" spans="1:2" ht="15.75" customHeight="1">
      <c r="A1028" s="114" t="s">
        <v>997</v>
      </c>
      <c r="B1028" s="196">
        <f>SUM(B1029:B1048)</f>
        <v>810</v>
      </c>
    </row>
    <row r="1029" spans="1:2" ht="15.75" customHeight="1">
      <c r="A1029" s="114" t="s">
        <v>734</v>
      </c>
      <c r="B1029" s="198">
        <v>554</v>
      </c>
    </row>
    <row r="1030" spans="1:2" ht="15.75" customHeight="1">
      <c r="A1030" s="114" t="s">
        <v>735</v>
      </c>
      <c r="B1030" s="196"/>
    </row>
    <row r="1031" spans="1:2" ht="15.75" customHeight="1">
      <c r="A1031" s="114" t="s">
        <v>736</v>
      </c>
      <c r="B1031" s="196"/>
    </row>
    <row r="1032" spans="1:2" ht="15.75" customHeight="1">
      <c r="A1032" s="114" t="s">
        <v>998</v>
      </c>
      <c r="B1032" s="198">
        <v>211</v>
      </c>
    </row>
    <row r="1033" spans="1:2" ht="15.75" customHeight="1">
      <c r="A1033" s="114" t="s">
        <v>999</v>
      </c>
      <c r="B1033" s="196"/>
    </row>
    <row r="1034" spans="1:2" ht="15.75" customHeight="1">
      <c r="A1034" s="114" t="s">
        <v>1000</v>
      </c>
      <c r="B1034" s="196"/>
    </row>
    <row r="1035" spans="1:2" ht="15.75" customHeight="1">
      <c r="A1035" s="114" t="s">
        <v>1001</v>
      </c>
      <c r="B1035" s="196"/>
    </row>
    <row r="1036" spans="1:2" ht="15.75" customHeight="1">
      <c r="A1036" s="114" t="s">
        <v>1002</v>
      </c>
      <c r="B1036" s="196"/>
    </row>
    <row r="1037" spans="1:2" ht="15.75" customHeight="1">
      <c r="A1037" s="114" t="s">
        <v>1003</v>
      </c>
      <c r="B1037" s="198">
        <v>23</v>
      </c>
    </row>
    <row r="1038" spans="1:2" ht="15.75" customHeight="1">
      <c r="A1038" s="114" t="s">
        <v>1004</v>
      </c>
      <c r="B1038" s="196"/>
    </row>
    <row r="1039" spans="1:2" ht="15.75" customHeight="1">
      <c r="A1039" s="114" t="s">
        <v>1005</v>
      </c>
      <c r="B1039" s="196">
        <v>22</v>
      </c>
    </row>
    <row r="1040" spans="1:2" ht="15.75" customHeight="1">
      <c r="A1040" s="114" t="s">
        <v>1006</v>
      </c>
      <c r="B1040" s="196"/>
    </row>
    <row r="1041" spans="1:2" ht="15.75" customHeight="1">
      <c r="A1041" s="114" t="s">
        <v>1007</v>
      </c>
      <c r="B1041" s="196"/>
    </row>
    <row r="1042" spans="1:2" ht="15.75" customHeight="1">
      <c r="A1042" s="114" t="s">
        <v>1008</v>
      </c>
      <c r="B1042" s="196"/>
    </row>
    <row r="1043" spans="1:2" ht="15.75" customHeight="1">
      <c r="A1043" s="114" t="s">
        <v>1009</v>
      </c>
      <c r="B1043" s="196"/>
    </row>
    <row r="1044" spans="1:2" ht="15.75" customHeight="1">
      <c r="A1044" s="114" t="s">
        <v>1010</v>
      </c>
      <c r="B1044" s="196"/>
    </row>
    <row r="1045" spans="1:2" ht="15.75" customHeight="1">
      <c r="A1045" s="114" t="s">
        <v>1011</v>
      </c>
      <c r="B1045" s="196"/>
    </row>
    <row r="1046" spans="1:2" ht="15.75" customHeight="1">
      <c r="A1046" s="114" t="s">
        <v>1012</v>
      </c>
      <c r="B1046" s="196"/>
    </row>
    <row r="1047" spans="1:2" ht="15.75" customHeight="1">
      <c r="A1047" s="114" t="s">
        <v>753</v>
      </c>
      <c r="B1047" s="196"/>
    </row>
    <row r="1048" spans="1:2" ht="15.75" customHeight="1">
      <c r="A1048" s="114" t="s">
        <v>1013</v>
      </c>
      <c r="B1048" s="196"/>
    </row>
    <row r="1049" spans="1:2" ht="15.75" customHeight="1">
      <c r="A1049" s="114" t="s">
        <v>1014</v>
      </c>
      <c r="B1049" s="196">
        <f>SUM(B1050:B1062)</f>
        <v>0</v>
      </c>
    </row>
    <row r="1050" spans="1:2" ht="15.75" customHeight="1">
      <c r="A1050" s="114" t="s">
        <v>734</v>
      </c>
      <c r="B1050" s="196"/>
    </row>
    <row r="1051" spans="1:2" ht="15.75" customHeight="1">
      <c r="A1051" s="114" t="s">
        <v>735</v>
      </c>
      <c r="B1051" s="196"/>
    </row>
    <row r="1052" spans="1:2" ht="15.75" customHeight="1">
      <c r="A1052" s="114" t="s">
        <v>736</v>
      </c>
      <c r="B1052" s="196"/>
    </row>
    <row r="1053" spans="1:2" ht="15.75" customHeight="1">
      <c r="A1053" s="114" t="s">
        <v>1015</v>
      </c>
      <c r="B1053" s="196"/>
    </row>
    <row r="1054" spans="1:2" ht="15.75" customHeight="1">
      <c r="A1054" s="114" t="s">
        <v>1016</v>
      </c>
      <c r="B1054" s="196"/>
    </row>
    <row r="1055" spans="1:2" ht="15.75" customHeight="1">
      <c r="A1055" s="114" t="s">
        <v>1017</v>
      </c>
      <c r="B1055" s="196"/>
    </row>
    <row r="1056" spans="1:2" ht="15.75" customHeight="1">
      <c r="A1056" s="114" t="s">
        <v>1018</v>
      </c>
      <c r="B1056" s="196"/>
    </row>
    <row r="1057" spans="1:2" ht="15.75" customHeight="1">
      <c r="A1057" s="114" t="s">
        <v>1019</v>
      </c>
      <c r="B1057" s="196"/>
    </row>
    <row r="1058" spans="1:2" ht="15.75" customHeight="1">
      <c r="A1058" s="114" t="s">
        <v>1020</v>
      </c>
      <c r="B1058" s="196"/>
    </row>
    <row r="1059" spans="1:2" ht="15.75" customHeight="1">
      <c r="A1059" s="114" t="s">
        <v>1021</v>
      </c>
      <c r="B1059" s="196"/>
    </row>
    <row r="1060" spans="1:2" ht="15.75" customHeight="1">
      <c r="A1060" s="114" t="s">
        <v>1022</v>
      </c>
      <c r="B1060" s="196"/>
    </row>
    <row r="1061" spans="1:2" ht="15.75" customHeight="1">
      <c r="A1061" s="114" t="s">
        <v>753</v>
      </c>
      <c r="B1061" s="196"/>
    </row>
    <row r="1062" spans="1:2" ht="15.75" customHeight="1">
      <c r="A1062" s="114" t="s">
        <v>1023</v>
      </c>
      <c r="B1062" s="196"/>
    </row>
    <row r="1063" spans="1:2" ht="15.75" customHeight="1">
      <c r="A1063" s="114" t="s">
        <v>1024</v>
      </c>
      <c r="B1063" s="196">
        <f>SUM(B1064:B1071)</f>
        <v>0</v>
      </c>
    </row>
    <row r="1064" spans="1:2" ht="15.75" customHeight="1">
      <c r="A1064" s="114" t="s">
        <v>734</v>
      </c>
      <c r="B1064" s="196"/>
    </row>
    <row r="1065" spans="1:2" ht="15.75" customHeight="1">
      <c r="A1065" s="114" t="s">
        <v>735</v>
      </c>
      <c r="B1065" s="196"/>
    </row>
    <row r="1066" spans="1:2" ht="15.75" customHeight="1">
      <c r="A1066" s="114" t="s">
        <v>736</v>
      </c>
      <c r="B1066" s="196"/>
    </row>
    <row r="1067" spans="1:2" ht="15.75" customHeight="1">
      <c r="A1067" s="114" t="s">
        <v>1025</v>
      </c>
      <c r="B1067" s="196"/>
    </row>
    <row r="1068" spans="1:2" ht="15.75" customHeight="1">
      <c r="A1068" s="114" t="s">
        <v>1026</v>
      </c>
      <c r="B1068" s="196"/>
    </row>
    <row r="1069" spans="1:2" ht="15.75" customHeight="1">
      <c r="A1069" s="114" t="s">
        <v>1027</v>
      </c>
      <c r="B1069" s="196"/>
    </row>
    <row r="1070" spans="1:2" ht="15.75" customHeight="1">
      <c r="A1070" s="114" t="s">
        <v>753</v>
      </c>
      <c r="B1070" s="196"/>
    </row>
    <row r="1071" spans="1:2" ht="15.75" customHeight="1">
      <c r="A1071" s="114" t="s">
        <v>1028</v>
      </c>
      <c r="B1071" s="196"/>
    </row>
    <row r="1072" spans="1:2" ht="15.75" customHeight="1">
      <c r="A1072" s="114" t="s">
        <v>1029</v>
      </c>
      <c r="B1072" s="196">
        <f>SUM(B1073:B1083)</f>
        <v>0</v>
      </c>
    </row>
    <row r="1073" spans="1:2" ht="15.75" customHeight="1">
      <c r="A1073" s="114" t="s">
        <v>734</v>
      </c>
      <c r="B1073" s="196"/>
    </row>
    <row r="1074" spans="1:2" ht="15.75" customHeight="1">
      <c r="A1074" s="114" t="s">
        <v>735</v>
      </c>
      <c r="B1074" s="196"/>
    </row>
    <row r="1075" spans="1:2" ht="15.75" customHeight="1">
      <c r="A1075" s="114" t="s">
        <v>736</v>
      </c>
      <c r="B1075" s="196"/>
    </row>
    <row r="1076" spans="1:2" ht="15.75" customHeight="1">
      <c r="A1076" s="114" t="s">
        <v>1030</v>
      </c>
      <c r="B1076" s="196"/>
    </row>
    <row r="1077" spans="1:2" ht="15.75" customHeight="1">
      <c r="A1077" s="114" t="s">
        <v>1031</v>
      </c>
      <c r="B1077" s="196"/>
    </row>
    <row r="1078" spans="1:2" ht="15.75" customHeight="1">
      <c r="A1078" s="114" t="s">
        <v>1032</v>
      </c>
      <c r="B1078" s="196"/>
    </row>
    <row r="1079" spans="1:2" ht="15.75" customHeight="1">
      <c r="A1079" s="114" t="s">
        <v>1033</v>
      </c>
      <c r="B1079" s="196"/>
    </row>
    <row r="1080" spans="1:2" ht="15.75" customHeight="1">
      <c r="A1080" s="114" t="s">
        <v>1034</v>
      </c>
      <c r="B1080" s="196"/>
    </row>
    <row r="1081" spans="1:2" ht="15.75" customHeight="1">
      <c r="A1081" s="114" t="s">
        <v>1035</v>
      </c>
      <c r="B1081" s="196"/>
    </row>
    <row r="1082" spans="1:2" ht="15.75" customHeight="1">
      <c r="A1082" s="114" t="s">
        <v>1036</v>
      </c>
      <c r="B1082" s="196"/>
    </row>
    <row r="1083" spans="1:2" ht="15.75" customHeight="1">
      <c r="A1083" s="114" t="s">
        <v>1037</v>
      </c>
      <c r="B1083" s="196"/>
    </row>
    <row r="1084" spans="1:2" ht="15.75" customHeight="1">
      <c r="A1084" s="114" t="s">
        <v>1038</v>
      </c>
      <c r="B1084" s="196">
        <f>SUM(B1085:B1098)</f>
        <v>40</v>
      </c>
    </row>
    <row r="1085" spans="1:2" ht="15.75" customHeight="1">
      <c r="A1085" s="114" t="s">
        <v>734</v>
      </c>
      <c r="B1085" s="196"/>
    </row>
    <row r="1086" spans="1:2" ht="15.75" customHeight="1">
      <c r="A1086" s="114" t="s">
        <v>735</v>
      </c>
      <c r="B1086" s="196"/>
    </row>
    <row r="1087" spans="1:2" ht="15.75" customHeight="1">
      <c r="A1087" s="114" t="s">
        <v>736</v>
      </c>
      <c r="B1087" s="196"/>
    </row>
    <row r="1088" spans="1:2" ht="15.75" customHeight="1">
      <c r="A1088" s="114" t="s">
        <v>1039</v>
      </c>
      <c r="B1088" s="198">
        <v>3</v>
      </c>
    </row>
    <row r="1089" spans="1:2" ht="15.75" customHeight="1">
      <c r="A1089" s="114" t="s">
        <v>1040</v>
      </c>
      <c r="B1089" s="196"/>
    </row>
    <row r="1090" spans="1:2" ht="15.75" customHeight="1">
      <c r="A1090" s="114" t="s">
        <v>1041</v>
      </c>
      <c r="B1090" s="196"/>
    </row>
    <row r="1091" spans="1:2" ht="15.75" customHeight="1">
      <c r="A1091" s="114" t="s">
        <v>1042</v>
      </c>
      <c r="B1091" s="196"/>
    </row>
    <row r="1092" spans="1:2" ht="15.75" customHeight="1">
      <c r="A1092" s="114" t="s">
        <v>1043</v>
      </c>
      <c r="B1092" s="198">
        <v>23</v>
      </c>
    </row>
    <row r="1093" spans="1:2" ht="15.75" customHeight="1">
      <c r="A1093" s="114" t="s">
        <v>1044</v>
      </c>
      <c r="B1093" s="198">
        <v>14</v>
      </c>
    </row>
    <row r="1094" spans="1:2" ht="15.75" customHeight="1">
      <c r="A1094" s="114" t="s">
        <v>1045</v>
      </c>
      <c r="B1094" s="196"/>
    </row>
    <row r="1095" spans="1:2" ht="15.75" customHeight="1">
      <c r="A1095" s="114" t="s">
        <v>1046</v>
      </c>
      <c r="B1095" s="196"/>
    </row>
    <row r="1096" spans="1:2" ht="15.75" customHeight="1">
      <c r="A1096" s="114" t="s">
        <v>1047</v>
      </c>
      <c r="B1096" s="196"/>
    </row>
    <row r="1097" spans="1:2" ht="15.75" customHeight="1">
      <c r="A1097" s="114" t="s">
        <v>1048</v>
      </c>
      <c r="B1097" s="196"/>
    </row>
    <row r="1098" spans="1:2" ht="15.75" customHeight="1">
      <c r="A1098" s="114" t="s">
        <v>1049</v>
      </c>
      <c r="B1098" s="196"/>
    </row>
    <row r="1099" spans="1:2" ht="15.75" customHeight="1">
      <c r="A1099" s="114" t="s">
        <v>1050</v>
      </c>
      <c r="B1099" s="196"/>
    </row>
    <row r="1100" spans="1:2" ht="15.75" customHeight="1">
      <c r="A1100" s="114" t="s">
        <v>85</v>
      </c>
      <c r="B1100" s="196">
        <f>SUM(B1101,B1110,B1114)</f>
        <v>4815</v>
      </c>
    </row>
    <row r="1101" spans="1:2" ht="15.75" customHeight="1">
      <c r="A1101" s="114" t="s">
        <v>1051</v>
      </c>
      <c r="B1101" s="196">
        <f>SUM(B1102:B1109)</f>
        <v>686</v>
      </c>
    </row>
    <row r="1102" spans="1:2" ht="15.75" customHeight="1">
      <c r="A1102" s="114" t="s">
        <v>1052</v>
      </c>
      <c r="B1102" s="196"/>
    </row>
    <row r="1103" spans="1:2" ht="15.75" customHeight="1">
      <c r="A1103" s="114" t="s">
        <v>1053</v>
      </c>
      <c r="B1103" s="196"/>
    </row>
    <row r="1104" spans="1:2" ht="15.75" customHeight="1">
      <c r="A1104" s="114" t="s">
        <v>1054</v>
      </c>
      <c r="B1104" s="198">
        <v>507</v>
      </c>
    </row>
    <row r="1105" spans="1:2" ht="15.75" customHeight="1">
      <c r="A1105" s="114" t="s">
        <v>1055</v>
      </c>
      <c r="B1105" s="196"/>
    </row>
    <row r="1106" spans="1:2" ht="15.75" customHeight="1">
      <c r="A1106" s="114" t="s">
        <v>1056</v>
      </c>
      <c r="B1106" s="196">
        <v>100</v>
      </c>
    </row>
    <row r="1107" spans="1:2" ht="15.75" customHeight="1">
      <c r="A1107" s="114" t="s">
        <v>1057</v>
      </c>
      <c r="B1107" s="196"/>
    </row>
    <row r="1108" spans="1:2" ht="15.75" customHeight="1">
      <c r="A1108" s="114" t="s">
        <v>1058</v>
      </c>
      <c r="B1108" s="196"/>
    </row>
    <row r="1109" spans="1:2" ht="15.75" customHeight="1">
      <c r="A1109" s="114" t="s">
        <v>1059</v>
      </c>
      <c r="B1109" s="196">
        <v>79</v>
      </c>
    </row>
    <row r="1110" spans="1:2" ht="15.75" customHeight="1">
      <c r="A1110" s="114" t="s">
        <v>1060</v>
      </c>
      <c r="B1110" s="196">
        <f>SUM(B1111:B1113)</f>
        <v>4129</v>
      </c>
    </row>
    <row r="1111" spans="1:2" ht="15.75" customHeight="1">
      <c r="A1111" s="114" t="s">
        <v>1061</v>
      </c>
      <c r="B1111" s="198">
        <v>4129</v>
      </c>
    </row>
    <row r="1112" spans="1:2" ht="15.75" customHeight="1">
      <c r="A1112" s="114" t="s">
        <v>1062</v>
      </c>
      <c r="B1112" s="196"/>
    </row>
    <row r="1113" spans="1:2" ht="15.75" customHeight="1">
      <c r="A1113" s="114" t="s">
        <v>1063</v>
      </c>
      <c r="B1113" s="196"/>
    </row>
    <row r="1114" spans="1:2" ht="15.75" customHeight="1">
      <c r="A1114" s="114" t="s">
        <v>1064</v>
      </c>
      <c r="B1114" s="196">
        <f>SUM(B1115:B1116)</f>
        <v>0</v>
      </c>
    </row>
    <row r="1115" spans="1:2" ht="15.75" customHeight="1">
      <c r="A1115" s="114" t="s">
        <v>1065</v>
      </c>
      <c r="B1115" s="196"/>
    </row>
    <row r="1116" spans="1:2" ht="15.75" customHeight="1">
      <c r="A1116" s="114" t="s">
        <v>1066</v>
      </c>
      <c r="B1116" s="196"/>
    </row>
    <row r="1117" spans="1:2" ht="15.75" customHeight="1">
      <c r="A1117" s="114" t="s">
        <v>87</v>
      </c>
      <c r="B1117" s="196">
        <f>SUM(B1118,B1133,B1147,B1153,B1159)</f>
        <v>273</v>
      </c>
    </row>
    <row r="1118" spans="1:2" ht="15.75" customHeight="1">
      <c r="A1118" s="114" t="s">
        <v>1067</v>
      </c>
      <c r="B1118" s="196">
        <f>SUM(B1119:B1132)</f>
        <v>165</v>
      </c>
    </row>
    <row r="1119" spans="1:2" ht="15.75" customHeight="1">
      <c r="A1119" s="114" t="s">
        <v>734</v>
      </c>
      <c r="B1119" s="198">
        <v>140</v>
      </c>
    </row>
    <row r="1120" spans="1:2" ht="15.75" customHeight="1">
      <c r="A1120" s="114" t="s">
        <v>735</v>
      </c>
      <c r="B1120" s="196"/>
    </row>
    <row r="1121" spans="1:2" ht="15.75" customHeight="1">
      <c r="A1121" s="114" t="s">
        <v>736</v>
      </c>
      <c r="B1121" s="196"/>
    </row>
    <row r="1122" spans="1:2" ht="15.75" customHeight="1">
      <c r="A1122" s="114" t="s">
        <v>1068</v>
      </c>
      <c r="B1122" s="196"/>
    </row>
    <row r="1123" spans="1:2" ht="15.75" customHeight="1">
      <c r="A1123" s="114" t="s">
        <v>1069</v>
      </c>
      <c r="B1123" s="196"/>
    </row>
    <row r="1124" spans="1:2" ht="15.75" customHeight="1">
      <c r="A1124" s="114" t="s">
        <v>1070</v>
      </c>
      <c r="B1124" s="196"/>
    </row>
    <row r="1125" spans="1:2" ht="15.75" customHeight="1">
      <c r="A1125" s="114" t="s">
        <v>1071</v>
      </c>
      <c r="B1125" s="196"/>
    </row>
    <row r="1126" spans="1:2" ht="15.75" customHeight="1">
      <c r="A1126" s="114" t="s">
        <v>1072</v>
      </c>
      <c r="B1126" s="196"/>
    </row>
    <row r="1127" spans="1:2" ht="15.75" customHeight="1">
      <c r="A1127" s="114" t="s">
        <v>1073</v>
      </c>
      <c r="B1127" s="196"/>
    </row>
    <row r="1128" spans="1:2" ht="15.75" customHeight="1">
      <c r="A1128" s="114" t="s">
        <v>1074</v>
      </c>
      <c r="B1128" s="196"/>
    </row>
    <row r="1129" spans="1:2" ht="15.75" customHeight="1">
      <c r="A1129" s="114" t="s">
        <v>1075</v>
      </c>
      <c r="B1129" s="196"/>
    </row>
    <row r="1130" spans="1:2" ht="15.75" customHeight="1">
      <c r="A1130" s="114" t="s">
        <v>1076</v>
      </c>
      <c r="B1130" s="196"/>
    </row>
    <row r="1131" spans="1:2" ht="15.75" customHeight="1">
      <c r="A1131" s="114" t="s">
        <v>753</v>
      </c>
      <c r="B1131" s="196"/>
    </row>
    <row r="1132" spans="1:2" ht="15.75" customHeight="1">
      <c r="A1132" s="114" t="s">
        <v>1077</v>
      </c>
      <c r="B1132" s="198">
        <v>25</v>
      </c>
    </row>
    <row r="1133" spans="1:2" ht="15.75" customHeight="1">
      <c r="A1133" s="114" t="s">
        <v>1078</v>
      </c>
      <c r="B1133" s="196">
        <f>SUM(B1134:B1146)</f>
        <v>0</v>
      </c>
    </row>
    <row r="1134" spans="1:2" ht="15.75" customHeight="1">
      <c r="A1134" s="114" t="s">
        <v>734</v>
      </c>
      <c r="B1134" s="196"/>
    </row>
    <row r="1135" spans="1:2" ht="15.75" customHeight="1">
      <c r="A1135" s="114" t="s">
        <v>735</v>
      </c>
      <c r="B1135" s="196"/>
    </row>
    <row r="1136" spans="1:2" ht="15.75" customHeight="1">
      <c r="A1136" s="114" t="s">
        <v>736</v>
      </c>
      <c r="B1136" s="196"/>
    </row>
    <row r="1137" spans="1:2" ht="15.75" customHeight="1">
      <c r="A1137" s="114" t="s">
        <v>1079</v>
      </c>
      <c r="B1137" s="196"/>
    </row>
    <row r="1138" spans="1:2" ht="15.75" customHeight="1">
      <c r="A1138" s="114" t="s">
        <v>1080</v>
      </c>
      <c r="B1138" s="196"/>
    </row>
    <row r="1139" spans="1:2" ht="15.75" customHeight="1">
      <c r="A1139" s="114" t="s">
        <v>1081</v>
      </c>
      <c r="B1139" s="196"/>
    </row>
    <row r="1140" spans="1:2" ht="15.75" customHeight="1">
      <c r="A1140" s="114" t="s">
        <v>1082</v>
      </c>
      <c r="B1140" s="196"/>
    </row>
    <row r="1141" spans="1:2" ht="15.75" customHeight="1">
      <c r="A1141" s="114" t="s">
        <v>1083</v>
      </c>
      <c r="B1141" s="196"/>
    </row>
    <row r="1142" spans="1:2" ht="15.75" customHeight="1">
      <c r="A1142" s="114" t="s">
        <v>1084</v>
      </c>
      <c r="B1142" s="196"/>
    </row>
    <row r="1143" spans="1:2" ht="15.75" customHeight="1">
      <c r="A1143" s="114" t="s">
        <v>1085</v>
      </c>
      <c r="B1143" s="196"/>
    </row>
    <row r="1144" spans="1:2" ht="15.75" customHeight="1">
      <c r="A1144" s="114" t="s">
        <v>1086</v>
      </c>
      <c r="B1144" s="196"/>
    </row>
    <row r="1145" spans="1:2" ht="15.75" customHeight="1">
      <c r="A1145" s="114" t="s">
        <v>753</v>
      </c>
      <c r="B1145" s="196"/>
    </row>
    <row r="1146" spans="1:2" ht="15.75" customHeight="1">
      <c r="A1146" s="114" t="s">
        <v>1087</v>
      </c>
      <c r="B1146" s="196"/>
    </row>
    <row r="1147" spans="1:2" ht="15.75" customHeight="1">
      <c r="A1147" s="114" t="s">
        <v>1088</v>
      </c>
      <c r="B1147" s="196">
        <f>SUM(B1148:B1152)</f>
        <v>0</v>
      </c>
    </row>
    <row r="1148" spans="1:2" ht="15.75" customHeight="1">
      <c r="A1148" s="114" t="s">
        <v>1089</v>
      </c>
      <c r="B1148" s="196"/>
    </row>
    <row r="1149" spans="1:2" ht="15.75" customHeight="1">
      <c r="A1149" s="114" t="s">
        <v>1090</v>
      </c>
      <c r="B1149" s="196"/>
    </row>
    <row r="1150" spans="1:2" ht="15.75" customHeight="1">
      <c r="A1150" s="114" t="s">
        <v>1091</v>
      </c>
      <c r="B1150" s="196"/>
    </row>
    <row r="1151" spans="1:2" ht="15.75" customHeight="1">
      <c r="A1151" s="114" t="s">
        <v>1092</v>
      </c>
      <c r="B1151" s="196"/>
    </row>
    <row r="1152" spans="1:2" ht="15.75" customHeight="1">
      <c r="A1152" s="114" t="s">
        <v>1093</v>
      </c>
      <c r="B1152" s="196"/>
    </row>
    <row r="1153" spans="1:2" ht="15.75" customHeight="1">
      <c r="A1153" s="114" t="s">
        <v>1094</v>
      </c>
      <c r="B1153" s="196">
        <f>SUM(B1154:B1158)</f>
        <v>108</v>
      </c>
    </row>
    <row r="1154" spans="1:2" ht="15.75" customHeight="1">
      <c r="A1154" s="114" t="s">
        <v>1095</v>
      </c>
      <c r="B1154" s="196"/>
    </row>
    <row r="1155" spans="1:2" ht="15.75" customHeight="1">
      <c r="A1155" s="114" t="s">
        <v>1096</v>
      </c>
      <c r="B1155" s="196"/>
    </row>
    <row r="1156" spans="1:2" ht="15.75" customHeight="1">
      <c r="A1156" s="114" t="s">
        <v>1097</v>
      </c>
      <c r="B1156" s="196"/>
    </row>
    <row r="1157" spans="1:2" ht="15.75" customHeight="1">
      <c r="A1157" s="114" t="s">
        <v>1098</v>
      </c>
      <c r="B1157" s="196"/>
    </row>
    <row r="1158" spans="1:2" ht="15.75" customHeight="1">
      <c r="A1158" s="114" t="s">
        <v>1099</v>
      </c>
      <c r="B1158" s="198">
        <v>108</v>
      </c>
    </row>
    <row r="1159" spans="1:2" ht="15.75" customHeight="1">
      <c r="A1159" s="114" t="s">
        <v>1100</v>
      </c>
      <c r="B1159" s="196">
        <f>SUM(B1160:B1166)</f>
        <v>0</v>
      </c>
    </row>
    <row r="1160" spans="1:2" ht="15.75" customHeight="1">
      <c r="A1160" s="114" t="s">
        <v>1101</v>
      </c>
      <c r="B1160" s="196"/>
    </row>
    <row r="1161" spans="1:2" ht="15.75" customHeight="1">
      <c r="A1161" s="114" t="s">
        <v>1102</v>
      </c>
      <c r="B1161" s="196"/>
    </row>
    <row r="1162" spans="1:2" ht="15.75" customHeight="1">
      <c r="A1162" s="114" t="s">
        <v>1103</v>
      </c>
      <c r="B1162" s="196"/>
    </row>
    <row r="1163" spans="1:2" ht="15.75" customHeight="1">
      <c r="A1163" s="114" t="s">
        <v>1104</v>
      </c>
      <c r="B1163" s="196"/>
    </row>
    <row r="1164" spans="1:2" ht="15.75" customHeight="1">
      <c r="A1164" s="114" t="s">
        <v>1105</v>
      </c>
      <c r="B1164" s="196"/>
    </row>
    <row r="1165" spans="1:2" ht="15.75" customHeight="1">
      <c r="A1165" s="114" t="s">
        <v>1106</v>
      </c>
      <c r="B1165" s="196"/>
    </row>
    <row r="1166" spans="1:2" ht="15.75" customHeight="1">
      <c r="A1166" s="114" t="s">
        <v>1107</v>
      </c>
      <c r="B1166" s="196"/>
    </row>
    <row r="1167" spans="1:2" ht="15.75" customHeight="1">
      <c r="A1167" s="114" t="s">
        <v>1108</v>
      </c>
      <c r="B1167" s="198">
        <v>1000</v>
      </c>
    </row>
    <row r="1168" spans="1:2" ht="15.75" customHeight="1">
      <c r="A1168" s="114" t="s">
        <v>1109</v>
      </c>
      <c r="B1168" s="196">
        <f>SUM(B1169:B1174)</f>
        <v>0</v>
      </c>
    </row>
    <row r="1169" spans="1:2" ht="15.75" customHeight="1">
      <c r="A1169" s="114" t="s">
        <v>1110</v>
      </c>
      <c r="B1169" s="196"/>
    </row>
    <row r="1170" spans="1:2" ht="15.75" customHeight="1">
      <c r="A1170" s="114" t="s">
        <v>1111</v>
      </c>
      <c r="B1170" s="196"/>
    </row>
    <row r="1171" spans="1:2" ht="15.75" customHeight="1">
      <c r="A1171" s="114" t="s">
        <v>1112</v>
      </c>
      <c r="B1171" s="196"/>
    </row>
    <row r="1172" spans="1:2" ht="15.75" customHeight="1">
      <c r="A1172" s="114" t="s">
        <v>1113</v>
      </c>
      <c r="B1172" s="196"/>
    </row>
    <row r="1173" spans="1:2" ht="15.75" customHeight="1">
      <c r="A1173" s="114" t="s">
        <v>1114</v>
      </c>
      <c r="B1173" s="196"/>
    </row>
    <row r="1174" spans="1:2" ht="15.75" customHeight="1">
      <c r="A1174" s="114" t="s">
        <v>1115</v>
      </c>
      <c r="B1174" s="198"/>
    </row>
    <row r="1175" spans="1:2" ht="15.75" customHeight="1">
      <c r="A1175" s="114" t="s">
        <v>1116</v>
      </c>
      <c r="B1175" s="196">
        <f>SUM(B1176:B1177)</f>
        <v>1594</v>
      </c>
    </row>
    <row r="1176" spans="1:2" ht="15.75" customHeight="1">
      <c r="A1176" s="114" t="s">
        <v>1117</v>
      </c>
      <c r="B1176" s="196"/>
    </row>
    <row r="1177" spans="1:2" ht="15.75" customHeight="1">
      <c r="A1177" s="114" t="s">
        <v>1118</v>
      </c>
      <c r="B1177" s="198">
        <v>1594</v>
      </c>
    </row>
    <row r="1178" spans="1:2" ht="15.75" customHeight="1">
      <c r="A1178" s="127" t="s">
        <v>1119</v>
      </c>
      <c r="B1178" s="196">
        <f>SUM(B5,B250,B253,B264,B269,B322,B369,B424,B542,B614,B694,B714,B846,B917,B986,B1013,B1017,B1027,B1100,B1117,B1167,B1168,B1175)</f>
        <v>119683</v>
      </c>
    </row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</sheetData>
  <sheetProtection/>
  <mergeCells count="1">
    <mergeCell ref="A2:B2"/>
  </mergeCells>
  <printOptions horizontalCentered="1"/>
  <pageMargins left="0.35" right="0.35" top="0.39" bottom="0.39" header="0.12" footer="0.2"/>
  <pageSetup firstPageNumber="5" useFirstPageNumber="1" horizontalDpi="600" verticalDpi="600" orientation="portrait" paperSize="9" scale="85"/>
  <headerFooter alignWithMargins="0">
    <oddFooter>&amp;C第 &amp;P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B47"/>
  <sheetViews>
    <sheetView workbookViewId="0" topLeftCell="A1">
      <selection activeCell="A2" sqref="A2:B2"/>
    </sheetView>
  </sheetViews>
  <sheetFormatPr defaultColWidth="9.00390625" defaultRowHeight="14.25"/>
  <cols>
    <col min="1" max="1" width="52.75390625" style="184" customWidth="1"/>
    <col min="2" max="2" width="21.00390625" style="185" customWidth="1"/>
    <col min="3" max="16384" width="9.00390625" style="186" customWidth="1"/>
  </cols>
  <sheetData>
    <row r="1" ht="14.25">
      <c r="A1" s="187" t="s">
        <v>1560</v>
      </c>
    </row>
    <row r="2" spans="1:2" ht="20.25">
      <c r="A2" s="240" t="s">
        <v>1120</v>
      </c>
      <c r="B2" s="240"/>
    </row>
    <row r="3" spans="1:2" ht="14.25">
      <c r="A3" s="241" t="s">
        <v>100</v>
      </c>
      <c r="B3" s="241"/>
    </row>
    <row r="4" spans="1:2" ht="14.25">
      <c r="A4" s="188" t="s">
        <v>1121</v>
      </c>
      <c r="B4" s="188" t="s">
        <v>212</v>
      </c>
    </row>
    <row r="5" spans="1:2" ht="14.25">
      <c r="A5" s="189" t="s">
        <v>1122</v>
      </c>
      <c r="B5" s="189">
        <f>SUM(B6:B11)</f>
        <v>39979</v>
      </c>
    </row>
    <row r="6" spans="1:2" ht="14.25">
      <c r="A6" s="190" t="s">
        <v>1123</v>
      </c>
      <c r="B6" s="191">
        <v>18551</v>
      </c>
    </row>
    <row r="7" spans="1:2" ht="14.25">
      <c r="A7" s="190" t="s">
        <v>1124</v>
      </c>
      <c r="B7" s="191">
        <v>5850</v>
      </c>
    </row>
    <row r="8" spans="1:2" ht="14.25">
      <c r="A8" s="190" t="s">
        <v>1125</v>
      </c>
      <c r="B8" s="191">
        <v>343</v>
      </c>
    </row>
    <row r="9" spans="1:2" ht="14.25">
      <c r="A9" s="190" t="s">
        <v>1126</v>
      </c>
      <c r="B9" s="191">
        <v>2486</v>
      </c>
    </row>
    <row r="10" spans="1:2" ht="14.25">
      <c r="A10" s="190" t="s">
        <v>1127</v>
      </c>
      <c r="B10" s="191">
        <v>12712</v>
      </c>
    </row>
    <row r="11" spans="1:2" ht="14.25">
      <c r="A11" s="190" t="s">
        <v>1128</v>
      </c>
      <c r="B11" s="191">
        <v>37</v>
      </c>
    </row>
    <row r="12" spans="1:2" ht="14.25">
      <c r="A12" s="189" t="s">
        <v>1129</v>
      </c>
      <c r="B12" s="189">
        <f>SUM(B13:B34)</f>
        <v>19800</v>
      </c>
    </row>
    <row r="13" spans="1:2" ht="14.25">
      <c r="A13" s="190" t="s">
        <v>1130</v>
      </c>
      <c r="B13" s="191">
        <v>2171</v>
      </c>
    </row>
    <row r="14" spans="1:2" ht="14.25">
      <c r="A14" s="190" t="s">
        <v>1131</v>
      </c>
      <c r="B14" s="191">
        <v>775</v>
      </c>
    </row>
    <row r="15" spans="1:2" ht="14.25">
      <c r="A15" s="190" t="s">
        <v>1132</v>
      </c>
      <c r="B15" s="191">
        <v>461</v>
      </c>
    </row>
    <row r="16" spans="1:2" ht="14.25">
      <c r="A16" s="190" t="s">
        <v>1133</v>
      </c>
      <c r="B16" s="191">
        <v>909</v>
      </c>
    </row>
    <row r="17" spans="1:2" ht="14.25">
      <c r="A17" s="190" t="s">
        <v>1134</v>
      </c>
      <c r="B17" s="191"/>
    </row>
    <row r="18" spans="1:2" ht="14.25">
      <c r="A18" s="190" t="s">
        <v>1135</v>
      </c>
      <c r="B18" s="191"/>
    </row>
    <row r="19" spans="1:2" ht="14.25">
      <c r="A19" s="190" t="s">
        <v>1136</v>
      </c>
      <c r="B19" s="191"/>
    </row>
    <row r="20" spans="1:2" ht="14.25">
      <c r="A20" s="190" t="s">
        <v>1137</v>
      </c>
      <c r="B20" s="191"/>
    </row>
    <row r="21" spans="1:2" ht="14.25">
      <c r="A21" s="190" t="s">
        <v>1138</v>
      </c>
      <c r="B21" s="191"/>
    </row>
    <row r="22" spans="1:2" ht="14.25">
      <c r="A22" s="190" t="s">
        <v>1139</v>
      </c>
      <c r="B22" s="191"/>
    </row>
    <row r="23" spans="1:2" ht="14.25">
      <c r="A23" s="190" t="s">
        <v>1131</v>
      </c>
      <c r="B23" s="191"/>
    </row>
    <row r="24" spans="1:2" ht="14.25">
      <c r="A24" s="190" t="s">
        <v>1140</v>
      </c>
      <c r="B24" s="191">
        <v>135</v>
      </c>
    </row>
    <row r="25" spans="1:2" ht="14.25">
      <c r="A25" s="190" t="s">
        <v>1141</v>
      </c>
      <c r="B25" s="191">
        <v>743</v>
      </c>
    </row>
    <row r="26" spans="1:2" ht="14.25">
      <c r="A26" s="190" t="s">
        <v>1142</v>
      </c>
      <c r="B26" s="191">
        <v>157</v>
      </c>
    </row>
    <row r="27" spans="1:2" ht="14.25">
      <c r="A27" s="190" t="s">
        <v>1143</v>
      </c>
      <c r="B27" s="191">
        <v>396</v>
      </c>
    </row>
    <row r="28" spans="1:2" ht="14.25">
      <c r="A28" s="190" t="s">
        <v>1144</v>
      </c>
      <c r="B28" s="191">
        <v>17</v>
      </c>
    </row>
    <row r="29" spans="1:2" ht="14.25">
      <c r="A29" s="190" t="s">
        <v>1145</v>
      </c>
      <c r="B29" s="191">
        <v>2</v>
      </c>
    </row>
    <row r="30" spans="1:2" ht="14.25">
      <c r="A30" s="190" t="s">
        <v>1146</v>
      </c>
      <c r="B30" s="191">
        <v>382</v>
      </c>
    </row>
    <row r="31" spans="1:2" ht="14.25">
      <c r="A31" s="190" t="s">
        <v>1147</v>
      </c>
      <c r="B31" s="191">
        <v>2</v>
      </c>
    </row>
    <row r="32" spans="1:2" ht="14.25">
      <c r="A32" s="190" t="s">
        <v>1148</v>
      </c>
      <c r="B32" s="191"/>
    </row>
    <row r="33" spans="1:2" ht="14.25">
      <c r="A33" s="190" t="s">
        <v>1149</v>
      </c>
      <c r="B33" s="191"/>
    </row>
    <row r="34" spans="1:2" ht="14.25">
      <c r="A34" s="190" t="s">
        <v>1150</v>
      </c>
      <c r="B34" s="191">
        <v>13650</v>
      </c>
    </row>
    <row r="35" spans="1:2" ht="14.25">
      <c r="A35" s="189" t="s">
        <v>1151</v>
      </c>
      <c r="B35" s="189">
        <f>SUM(B36:B46)</f>
        <v>23507</v>
      </c>
    </row>
    <row r="36" spans="1:2" ht="14.25">
      <c r="A36" s="190" t="s">
        <v>1152</v>
      </c>
      <c r="B36" s="191">
        <v>80</v>
      </c>
    </row>
    <row r="37" spans="1:2" ht="14.25">
      <c r="A37" s="190" t="s">
        <v>1153</v>
      </c>
      <c r="B37" s="191">
        <v>347</v>
      </c>
    </row>
    <row r="38" spans="1:2" ht="14.25">
      <c r="A38" s="190" t="s">
        <v>1154</v>
      </c>
      <c r="B38" s="191">
        <v>207</v>
      </c>
    </row>
    <row r="39" spans="1:2" ht="14.25">
      <c r="A39" s="190" t="s">
        <v>1155</v>
      </c>
      <c r="B39" s="191">
        <v>3538</v>
      </c>
    </row>
    <row r="40" spans="1:2" ht="14.25">
      <c r="A40" s="190" t="s">
        <v>1156</v>
      </c>
      <c r="B40" s="191">
        <v>1188</v>
      </c>
    </row>
    <row r="41" spans="1:2" ht="14.25">
      <c r="A41" s="190" t="s">
        <v>1157</v>
      </c>
      <c r="B41" s="191">
        <v>110</v>
      </c>
    </row>
    <row r="42" spans="1:2" ht="14.25">
      <c r="A42" s="190" t="s">
        <v>1158</v>
      </c>
      <c r="B42" s="191">
        <v>302</v>
      </c>
    </row>
    <row r="43" spans="1:2" ht="14.25">
      <c r="A43" s="190" t="s">
        <v>1159</v>
      </c>
      <c r="B43" s="191">
        <v>15</v>
      </c>
    </row>
    <row r="44" spans="1:2" ht="14.25">
      <c r="A44" s="190" t="s">
        <v>1160</v>
      </c>
      <c r="B44" s="191">
        <v>4537</v>
      </c>
    </row>
    <row r="45" spans="1:2" ht="14.25">
      <c r="A45" s="190" t="s">
        <v>1161</v>
      </c>
      <c r="B45" s="191">
        <v>205</v>
      </c>
    </row>
    <row r="46" spans="1:2" ht="14.25">
      <c r="A46" s="190" t="s">
        <v>1162</v>
      </c>
      <c r="B46" s="191">
        <v>12978</v>
      </c>
    </row>
    <row r="47" spans="1:2" ht="14.25">
      <c r="A47" s="192" t="s">
        <v>1163</v>
      </c>
      <c r="B47" s="189">
        <f>SUM(B35,B12,B5)</f>
        <v>83286</v>
      </c>
    </row>
  </sheetData>
  <sheetProtection/>
  <mergeCells count="2">
    <mergeCell ref="A2:B2"/>
    <mergeCell ref="A3:B3"/>
  </mergeCells>
  <printOptions/>
  <pageMargins left="0.75" right="0.75" top="1" bottom="1" header="0.5" footer="0.5"/>
  <pageSetup firstPageNumber="28" useFirstPageNumber="1" horizontalDpi="600" verticalDpi="600" orientation="portrait" paperSize="9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77"/>
  <sheetViews>
    <sheetView showGridLines="0" showZeros="0" zoomScale="93" zoomScaleNormal="93" workbookViewId="0" topLeftCell="A1">
      <pane ySplit="5" topLeftCell="BM8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1" width="49.875" style="101" customWidth="1"/>
    <col min="2" max="2" width="18.375" style="166" customWidth="1"/>
    <col min="3" max="3" width="49.875" style="101" customWidth="1"/>
    <col min="4" max="4" width="18.375" style="166" customWidth="1"/>
    <col min="5" max="6" width="12.75390625" style="101" customWidth="1"/>
    <col min="7" max="16384" width="9.00390625" style="101" customWidth="1"/>
  </cols>
  <sheetData>
    <row r="1" ht="18" customHeight="1">
      <c r="A1" s="104" t="s">
        <v>1561</v>
      </c>
    </row>
    <row r="2" spans="1:4" s="104" customFormat="1" ht="20.25">
      <c r="A2" s="237" t="s">
        <v>1164</v>
      </c>
      <c r="B2" s="237"/>
      <c r="C2" s="237"/>
      <c r="D2" s="237"/>
    </row>
    <row r="3" spans="1:4" ht="20.25" customHeight="1">
      <c r="A3" s="104"/>
      <c r="D3" s="167" t="s">
        <v>100</v>
      </c>
    </row>
    <row r="4" spans="1:4" ht="31.5" customHeight="1">
      <c r="A4" s="242" t="s">
        <v>1165</v>
      </c>
      <c r="B4" s="243"/>
      <c r="C4" s="242" t="s">
        <v>1166</v>
      </c>
      <c r="D4" s="244"/>
    </row>
    <row r="5" spans="1:4" ht="21.75" customHeight="1">
      <c r="A5" s="105" t="s">
        <v>210</v>
      </c>
      <c r="B5" s="168" t="s">
        <v>212</v>
      </c>
      <c r="C5" s="105" t="s">
        <v>210</v>
      </c>
      <c r="D5" s="168" t="s">
        <v>212</v>
      </c>
    </row>
    <row r="6" spans="1:4" ht="19.5" customHeight="1">
      <c r="A6" s="169" t="s">
        <v>1167</v>
      </c>
      <c r="B6" s="170">
        <v>33090</v>
      </c>
      <c r="C6" s="169" t="s">
        <v>1168</v>
      </c>
      <c r="D6" s="170">
        <f>D77-D7</f>
        <v>119683</v>
      </c>
    </row>
    <row r="7" spans="1:4" ht="19.5" customHeight="1">
      <c r="A7" s="171" t="s">
        <v>1169</v>
      </c>
      <c r="B7" s="170">
        <f>B8+B56+SUM(B61:B66)</f>
        <v>90673</v>
      </c>
      <c r="C7" s="171" t="s">
        <v>1170</v>
      </c>
      <c r="D7" s="170">
        <f>D8+D14+D39+SUM(D61:D66)</f>
        <v>4080</v>
      </c>
    </row>
    <row r="8" spans="1:4" ht="19.5" customHeight="1">
      <c r="A8" s="172" t="s">
        <v>1171</v>
      </c>
      <c r="B8" s="170">
        <f>SUM(B9,B14,B33)</f>
        <v>88437</v>
      </c>
      <c r="C8" s="172" t="s">
        <v>1172</v>
      </c>
      <c r="D8" s="170">
        <f>SUM(D9:D12)</f>
        <v>1000</v>
      </c>
    </row>
    <row r="9" spans="1:4" ht="19.5" customHeight="1">
      <c r="A9" s="172" t="s">
        <v>1173</v>
      </c>
      <c r="B9" s="170">
        <f>SUM(B10:B13)</f>
        <v>3328</v>
      </c>
      <c r="C9" s="172" t="s">
        <v>1174</v>
      </c>
      <c r="D9" s="170"/>
    </row>
    <row r="10" spans="1:4" ht="19.5" customHeight="1">
      <c r="A10" s="173" t="s">
        <v>1175</v>
      </c>
      <c r="B10" s="170">
        <v>3523</v>
      </c>
      <c r="C10" s="172" t="s">
        <v>1176</v>
      </c>
      <c r="D10" s="170">
        <v>33</v>
      </c>
    </row>
    <row r="11" spans="1:4" ht="19.5" customHeight="1">
      <c r="A11" s="173" t="s">
        <v>1177</v>
      </c>
      <c r="B11" s="170">
        <v>109</v>
      </c>
      <c r="C11" s="172" t="s">
        <v>1178</v>
      </c>
      <c r="D11" s="170"/>
    </row>
    <row r="12" spans="1:4" ht="19.5" customHeight="1">
      <c r="A12" s="173" t="s">
        <v>1179</v>
      </c>
      <c r="B12" s="170">
        <v>505</v>
      </c>
      <c r="C12" s="172" t="s">
        <v>1180</v>
      </c>
      <c r="D12" s="170">
        <v>967</v>
      </c>
    </row>
    <row r="13" spans="1:4" ht="19.5" customHeight="1">
      <c r="A13" s="173" t="s">
        <v>1181</v>
      </c>
      <c r="B13" s="170">
        <v>-809</v>
      </c>
      <c r="C13" s="172"/>
      <c r="D13" s="170"/>
    </row>
    <row r="14" spans="1:4" ht="19.5" customHeight="1">
      <c r="A14" s="173" t="s">
        <v>1182</v>
      </c>
      <c r="B14" s="170">
        <f>SUM(B15:B32)</f>
        <v>73464</v>
      </c>
      <c r="C14" s="172" t="s">
        <v>1183</v>
      </c>
      <c r="D14" s="170"/>
    </row>
    <row r="15" spans="1:4" ht="19.5" customHeight="1">
      <c r="A15" s="173" t="s">
        <v>1184</v>
      </c>
      <c r="B15" s="170"/>
      <c r="C15" s="172" t="s">
        <v>1185</v>
      </c>
      <c r="D15" s="170"/>
    </row>
    <row r="16" spans="1:4" ht="19.5" customHeight="1">
      <c r="A16" s="174" t="s">
        <v>1186</v>
      </c>
      <c r="B16" s="170">
        <v>37336</v>
      </c>
      <c r="C16" s="172" t="s">
        <v>1187</v>
      </c>
      <c r="D16" s="170"/>
    </row>
    <row r="17" spans="1:4" ht="19.5" customHeight="1">
      <c r="A17" s="174" t="s">
        <v>1188</v>
      </c>
      <c r="B17" s="170">
        <v>776</v>
      </c>
      <c r="C17" s="172" t="s">
        <v>1189</v>
      </c>
      <c r="D17" s="170"/>
    </row>
    <row r="18" spans="1:4" ht="19.5" customHeight="1">
      <c r="A18" s="111" t="s">
        <v>1190</v>
      </c>
      <c r="B18" s="170">
        <v>8790</v>
      </c>
      <c r="C18" s="172" t="s">
        <v>1191</v>
      </c>
      <c r="D18" s="170"/>
    </row>
    <row r="19" spans="1:4" ht="19.5" customHeight="1">
      <c r="A19" s="111" t="s">
        <v>1192</v>
      </c>
      <c r="B19" s="170">
        <v>1982</v>
      </c>
      <c r="C19" s="172" t="s">
        <v>1193</v>
      </c>
      <c r="D19" s="170"/>
    </row>
    <row r="20" spans="1:4" ht="19.5" customHeight="1">
      <c r="A20" s="111" t="s">
        <v>1194</v>
      </c>
      <c r="B20" s="170"/>
      <c r="C20" s="172" t="s">
        <v>1195</v>
      </c>
      <c r="D20" s="170"/>
    </row>
    <row r="21" spans="1:4" ht="19.5" customHeight="1">
      <c r="A21" s="111" t="s">
        <v>1196</v>
      </c>
      <c r="B21" s="170"/>
      <c r="C21" s="172" t="s">
        <v>1197</v>
      </c>
      <c r="D21" s="170"/>
    </row>
    <row r="22" spans="1:4" ht="19.5" customHeight="1">
      <c r="A22" s="111" t="s">
        <v>1198</v>
      </c>
      <c r="B22" s="170">
        <v>20</v>
      </c>
      <c r="C22" s="172" t="s">
        <v>1199</v>
      </c>
      <c r="D22" s="170"/>
    </row>
    <row r="23" spans="1:4" ht="19.5" customHeight="1">
      <c r="A23" s="111" t="s">
        <v>1200</v>
      </c>
      <c r="B23" s="170">
        <v>204</v>
      </c>
      <c r="C23" s="174" t="s">
        <v>1201</v>
      </c>
      <c r="D23" s="170"/>
    </row>
    <row r="24" spans="1:4" ht="19.5" customHeight="1">
      <c r="A24" s="111" t="s">
        <v>1202</v>
      </c>
      <c r="B24" s="170"/>
      <c r="C24" s="172" t="s">
        <v>1203</v>
      </c>
      <c r="D24" s="170"/>
    </row>
    <row r="25" spans="1:4" ht="19.5" customHeight="1">
      <c r="A25" s="111" t="s">
        <v>1204</v>
      </c>
      <c r="B25" s="170">
        <v>2268</v>
      </c>
      <c r="C25" s="172" t="s">
        <v>1205</v>
      </c>
      <c r="D25" s="175"/>
    </row>
    <row r="26" spans="1:4" ht="19.5" customHeight="1">
      <c r="A26" s="111" t="s">
        <v>1206</v>
      </c>
      <c r="B26" s="170">
        <v>5596</v>
      </c>
      <c r="C26" s="172" t="s">
        <v>1207</v>
      </c>
      <c r="D26" s="170"/>
    </row>
    <row r="27" spans="1:4" ht="19.5" customHeight="1">
      <c r="A27" s="174" t="s">
        <v>1208</v>
      </c>
      <c r="B27" s="170"/>
      <c r="C27" s="172" t="s">
        <v>1209</v>
      </c>
      <c r="D27" s="170"/>
    </row>
    <row r="28" spans="1:4" ht="19.5" customHeight="1">
      <c r="A28" s="111" t="s">
        <v>1210</v>
      </c>
      <c r="B28" s="170">
        <v>1901</v>
      </c>
      <c r="C28" s="172" t="s">
        <v>1211</v>
      </c>
      <c r="D28" s="170"/>
    </row>
    <row r="29" spans="1:4" ht="19.5" customHeight="1">
      <c r="A29" s="111" t="s">
        <v>1212</v>
      </c>
      <c r="B29" s="170"/>
      <c r="C29" s="172" t="s">
        <v>1213</v>
      </c>
      <c r="D29" s="170"/>
    </row>
    <row r="30" spans="1:4" ht="19.5" customHeight="1">
      <c r="A30" s="111" t="s">
        <v>1214</v>
      </c>
      <c r="B30" s="170"/>
      <c r="C30" s="111" t="s">
        <v>1215</v>
      </c>
      <c r="D30" s="170"/>
    </row>
    <row r="31" spans="1:4" ht="19.5" customHeight="1">
      <c r="A31" s="111" t="s">
        <v>1216</v>
      </c>
      <c r="B31" s="170">
        <v>12996</v>
      </c>
      <c r="C31" s="111" t="s">
        <v>1217</v>
      </c>
      <c r="D31" s="170"/>
    </row>
    <row r="32" spans="1:4" ht="19.5" customHeight="1">
      <c r="A32" s="111" t="s">
        <v>1218</v>
      </c>
      <c r="B32" s="170">
        <v>1595</v>
      </c>
      <c r="C32" s="111" t="s">
        <v>1219</v>
      </c>
      <c r="D32" s="170"/>
    </row>
    <row r="33" spans="1:4" ht="19.5" customHeight="1">
      <c r="A33" s="111" t="s">
        <v>1220</v>
      </c>
      <c r="B33" s="170">
        <f>SUM(B34:B53)</f>
        <v>11645</v>
      </c>
      <c r="C33" s="174" t="s">
        <v>1221</v>
      </c>
      <c r="D33" s="170"/>
    </row>
    <row r="34" spans="1:4" ht="19.5" customHeight="1">
      <c r="A34" s="111" t="s">
        <v>989</v>
      </c>
      <c r="B34" s="170">
        <v>48</v>
      </c>
      <c r="C34" s="118" t="s">
        <v>1222</v>
      </c>
      <c r="D34" s="176"/>
    </row>
    <row r="35" spans="1:4" ht="19.5" customHeight="1">
      <c r="A35" s="111" t="s">
        <v>1223</v>
      </c>
      <c r="B35" s="177"/>
      <c r="C35" s="111" t="s">
        <v>1224</v>
      </c>
      <c r="D35" s="170"/>
    </row>
    <row r="36" spans="1:4" ht="19.5" customHeight="1">
      <c r="A36" s="111" t="s">
        <v>1225</v>
      </c>
      <c r="B36" s="170"/>
      <c r="C36" s="178" t="s">
        <v>1226</v>
      </c>
      <c r="D36" s="179"/>
    </row>
    <row r="37" spans="1:4" ht="19.5" customHeight="1">
      <c r="A37" s="111" t="s">
        <v>1227</v>
      </c>
      <c r="B37" s="170"/>
      <c r="C37" s="111" t="s">
        <v>1228</v>
      </c>
      <c r="D37" s="170"/>
    </row>
    <row r="38" spans="1:4" ht="19.5" customHeight="1">
      <c r="A38" s="111" t="s">
        <v>990</v>
      </c>
      <c r="B38" s="170">
        <v>276</v>
      </c>
      <c r="C38" s="172" t="s">
        <v>1229</v>
      </c>
      <c r="D38" s="170"/>
    </row>
    <row r="39" spans="1:4" ht="19.5" customHeight="1">
      <c r="A39" s="111" t="s">
        <v>1230</v>
      </c>
      <c r="B39" s="170"/>
      <c r="C39" s="180" t="s">
        <v>1231</v>
      </c>
      <c r="D39" s="176"/>
    </row>
    <row r="40" spans="1:6" ht="19.5" customHeight="1">
      <c r="A40" s="111" t="s">
        <v>991</v>
      </c>
      <c r="B40" s="177"/>
      <c r="C40" s="181" t="s">
        <v>989</v>
      </c>
      <c r="D40" s="170"/>
      <c r="E40" s="138"/>
      <c r="F40" s="138"/>
    </row>
    <row r="41" spans="1:4" ht="19.5" customHeight="1">
      <c r="A41" s="111" t="s">
        <v>1232</v>
      </c>
      <c r="B41" s="170">
        <v>4990</v>
      </c>
      <c r="C41" s="182" t="s">
        <v>1223</v>
      </c>
      <c r="D41" s="179"/>
    </row>
    <row r="42" spans="1:4" ht="19.5" customHeight="1">
      <c r="A42" s="111" t="s">
        <v>992</v>
      </c>
      <c r="B42" s="170">
        <v>3719</v>
      </c>
      <c r="C42" s="172" t="s">
        <v>1225</v>
      </c>
      <c r="D42" s="170"/>
    </row>
    <row r="43" spans="1:4" ht="19.5" customHeight="1">
      <c r="A43" s="111" t="s">
        <v>993</v>
      </c>
      <c r="B43" s="170"/>
      <c r="C43" s="172" t="s">
        <v>1227</v>
      </c>
      <c r="D43" s="170"/>
    </row>
    <row r="44" spans="1:4" ht="19.5" customHeight="1">
      <c r="A44" s="111" t="s">
        <v>1233</v>
      </c>
      <c r="B44" s="170"/>
      <c r="C44" s="172" t="s">
        <v>990</v>
      </c>
      <c r="D44" s="170"/>
    </row>
    <row r="45" spans="1:4" ht="19.5" customHeight="1">
      <c r="A45" s="111" t="s">
        <v>1234</v>
      </c>
      <c r="B45" s="170">
        <v>2105</v>
      </c>
      <c r="C45" s="172" t="s">
        <v>1230</v>
      </c>
      <c r="D45" s="170"/>
    </row>
    <row r="46" spans="1:4" ht="19.5" customHeight="1">
      <c r="A46" s="111" t="s">
        <v>994</v>
      </c>
      <c r="B46" s="170"/>
      <c r="C46" s="172" t="s">
        <v>991</v>
      </c>
      <c r="D46" s="170"/>
    </row>
    <row r="47" spans="1:4" ht="19.5" customHeight="1">
      <c r="A47" s="111" t="s">
        <v>1235</v>
      </c>
      <c r="B47" s="170"/>
      <c r="C47" s="172" t="s">
        <v>1232</v>
      </c>
      <c r="D47" s="170"/>
    </row>
    <row r="48" spans="1:4" ht="19.5" customHeight="1">
      <c r="A48" s="111" t="s">
        <v>1236</v>
      </c>
      <c r="B48" s="170"/>
      <c r="C48" s="172" t="s">
        <v>992</v>
      </c>
      <c r="D48" s="170"/>
    </row>
    <row r="49" spans="1:4" ht="19.5" customHeight="1">
      <c r="A49" s="111" t="s">
        <v>1237</v>
      </c>
      <c r="B49" s="170"/>
      <c r="C49" s="172" t="s">
        <v>993</v>
      </c>
      <c r="D49" s="170"/>
    </row>
    <row r="50" spans="1:4" ht="19.5" customHeight="1">
      <c r="A50" s="111" t="s">
        <v>1238</v>
      </c>
      <c r="B50" s="170"/>
      <c r="C50" s="172" t="s">
        <v>1233</v>
      </c>
      <c r="D50" s="170"/>
    </row>
    <row r="51" spans="1:4" ht="19.5" customHeight="1">
      <c r="A51" s="111" t="s">
        <v>995</v>
      </c>
      <c r="B51" s="170">
        <v>507</v>
      </c>
      <c r="C51" s="172" t="s">
        <v>1234</v>
      </c>
      <c r="D51" s="170"/>
    </row>
    <row r="52" spans="1:4" ht="19.5" customHeight="1">
      <c r="A52" s="111" t="s">
        <v>1239</v>
      </c>
      <c r="B52" s="170"/>
      <c r="C52" s="111" t="s">
        <v>994</v>
      </c>
      <c r="D52" s="170"/>
    </row>
    <row r="53" spans="1:4" ht="19.5" customHeight="1">
      <c r="A53" s="183" t="s">
        <v>1240</v>
      </c>
      <c r="B53" s="170"/>
      <c r="C53" s="111" t="s">
        <v>1235</v>
      </c>
      <c r="D53" s="170"/>
    </row>
    <row r="54" spans="1:4" ht="19.5" customHeight="1">
      <c r="A54" s="183"/>
      <c r="B54" s="170"/>
      <c r="C54" s="111" t="s">
        <v>1236</v>
      </c>
      <c r="D54" s="170"/>
    </row>
    <row r="55" spans="1:4" ht="19.5" customHeight="1">
      <c r="A55" s="183"/>
      <c r="B55" s="170"/>
      <c r="C55" s="111" t="s">
        <v>1237</v>
      </c>
      <c r="D55" s="170"/>
    </row>
    <row r="56" spans="1:4" ht="19.5" customHeight="1">
      <c r="A56" s="111" t="s">
        <v>1241</v>
      </c>
      <c r="B56" s="170"/>
      <c r="C56" s="111" t="s">
        <v>1238</v>
      </c>
      <c r="D56" s="170"/>
    </row>
    <row r="57" spans="1:4" ht="19.5" customHeight="1">
      <c r="A57" s="111" t="s">
        <v>1242</v>
      </c>
      <c r="B57" s="170"/>
      <c r="C57" s="111" t="s">
        <v>995</v>
      </c>
      <c r="D57" s="170"/>
    </row>
    <row r="58" spans="1:4" ht="19.5" customHeight="1">
      <c r="A58" s="114" t="s">
        <v>1243</v>
      </c>
      <c r="B58" s="170"/>
      <c r="C58" s="111" t="s">
        <v>1239</v>
      </c>
      <c r="D58" s="170"/>
    </row>
    <row r="59" spans="1:4" ht="19.5" customHeight="1">
      <c r="A59" s="114" t="s">
        <v>1244</v>
      </c>
      <c r="B59" s="170"/>
      <c r="C59" s="172" t="s">
        <v>996</v>
      </c>
      <c r="D59" s="170"/>
    </row>
    <row r="60" spans="1:4" ht="19.5" customHeight="1">
      <c r="A60" s="114" t="s">
        <v>1245</v>
      </c>
      <c r="B60" s="170"/>
      <c r="C60" s="172"/>
      <c r="D60" s="170"/>
    </row>
    <row r="61" spans="1:4" ht="19.5" customHeight="1">
      <c r="A61" s="173" t="s">
        <v>1246</v>
      </c>
      <c r="B61" s="170">
        <v>2157</v>
      </c>
      <c r="C61" s="172" t="s">
        <v>1247</v>
      </c>
      <c r="D61" s="170"/>
    </row>
    <row r="62" spans="1:4" ht="19.5" customHeight="1">
      <c r="A62" s="173" t="s">
        <v>1248</v>
      </c>
      <c r="B62" s="170">
        <v>79</v>
      </c>
      <c r="C62" s="172" t="s">
        <v>1249</v>
      </c>
      <c r="D62" s="170"/>
    </row>
    <row r="63" spans="1:4" ht="19.5" customHeight="1">
      <c r="A63" s="173" t="s">
        <v>1250</v>
      </c>
      <c r="B63" s="170"/>
      <c r="C63" s="173" t="s">
        <v>1251</v>
      </c>
      <c r="D63" s="170"/>
    </row>
    <row r="64" spans="1:4" ht="19.5" customHeight="1">
      <c r="A64" s="173" t="s">
        <v>1252</v>
      </c>
      <c r="B64" s="170"/>
      <c r="C64" s="173" t="s">
        <v>1253</v>
      </c>
      <c r="D64" s="170">
        <v>3080</v>
      </c>
    </row>
    <row r="65" spans="1:4" ht="19.5" customHeight="1">
      <c r="A65" s="173" t="s">
        <v>1254</v>
      </c>
      <c r="B65" s="170"/>
      <c r="C65" s="173" t="s">
        <v>1255</v>
      </c>
      <c r="D65" s="170"/>
    </row>
    <row r="66" spans="1:4" ht="19.5" customHeight="1">
      <c r="A66" s="173" t="s">
        <v>1256</v>
      </c>
      <c r="B66" s="170"/>
      <c r="C66" s="173" t="s">
        <v>1257</v>
      </c>
      <c r="D66" s="170"/>
    </row>
    <row r="67" spans="1:4" ht="19.5" customHeight="1">
      <c r="A67" s="173"/>
      <c r="B67" s="170"/>
      <c r="C67" s="173"/>
      <c r="D67" s="170"/>
    </row>
    <row r="68" spans="1:4" ht="19.5" customHeight="1">
      <c r="A68" s="173"/>
      <c r="B68" s="170"/>
      <c r="C68" s="173"/>
      <c r="D68" s="170"/>
    </row>
    <row r="69" spans="1:4" ht="19.5" customHeight="1">
      <c r="A69" s="173"/>
      <c r="B69" s="170"/>
      <c r="C69" s="173"/>
      <c r="D69" s="170"/>
    </row>
    <row r="70" spans="1:4" ht="19.5" customHeight="1">
      <c r="A70" s="173"/>
      <c r="B70" s="170"/>
      <c r="C70" s="173"/>
      <c r="D70" s="170"/>
    </row>
    <row r="71" spans="1:4" ht="19.5" customHeight="1">
      <c r="A71" s="173"/>
      <c r="B71" s="170"/>
      <c r="C71" s="173"/>
      <c r="D71" s="170"/>
    </row>
    <row r="72" spans="1:4" ht="19.5" customHeight="1">
      <c r="A72" s="173"/>
      <c r="B72" s="170"/>
      <c r="C72" s="173"/>
      <c r="D72" s="170"/>
    </row>
    <row r="73" spans="1:4" ht="19.5" customHeight="1">
      <c r="A73" s="173"/>
      <c r="B73" s="170"/>
      <c r="C73" s="173"/>
      <c r="D73" s="170"/>
    </row>
    <row r="74" spans="1:4" ht="19.5" customHeight="1">
      <c r="A74" s="173"/>
      <c r="B74" s="170"/>
      <c r="C74" s="173"/>
      <c r="D74" s="170"/>
    </row>
    <row r="75" spans="1:4" ht="19.5" customHeight="1">
      <c r="A75" s="173"/>
      <c r="B75" s="170"/>
      <c r="C75" s="173"/>
      <c r="D75" s="170"/>
    </row>
    <row r="76" spans="1:4" ht="19.5" customHeight="1">
      <c r="A76" s="173"/>
      <c r="B76" s="170"/>
      <c r="C76" s="173"/>
      <c r="D76" s="170"/>
    </row>
    <row r="77" spans="1:4" ht="19.5" customHeight="1">
      <c r="A77" s="127" t="s">
        <v>1258</v>
      </c>
      <c r="B77" s="170">
        <f>B6+B7</f>
        <v>123763</v>
      </c>
      <c r="C77" s="127" t="s">
        <v>1259</v>
      </c>
      <c r="D77" s="170">
        <f>B77</f>
        <v>123763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</sheetData>
  <sheetProtection/>
  <mergeCells count="3">
    <mergeCell ref="A2:D2"/>
    <mergeCell ref="A4:B4"/>
    <mergeCell ref="C4:D4"/>
  </mergeCells>
  <printOptions horizontalCentered="1"/>
  <pageMargins left="0.35" right="0.35" top="0.42" bottom="0.83" header="0.12" footer="0.31"/>
  <pageSetup firstPageNumber="29" useFirstPageNumber="1" horizontalDpi="600" verticalDpi="600" orientation="landscape" paperSize="9" scale="80"/>
  <headerFooter alignWithMargins="0">
    <oddFooter>&amp;C第 &amp;P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F58"/>
  <sheetViews>
    <sheetView showZeros="0" workbookViewId="0" topLeftCell="A1">
      <selection activeCell="A2" sqref="A2:F2"/>
    </sheetView>
  </sheetViews>
  <sheetFormatPr defaultColWidth="12.125" defaultRowHeight="15" customHeight="1"/>
  <cols>
    <col min="1" max="1" width="30.50390625" style="140" customWidth="1"/>
    <col min="2" max="2" width="12.875" style="141" customWidth="1"/>
    <col min="3" max="3" width="12.875" style="1" customWidth="1"/>
    <col min="4" max="4" width="30.50390625" style="140" customWidth="1"/>
    <col min="5" max="6" width="12.875" style="1" customWidth="1"/>
    <col min="7" max="237" width="12.125" style="0" customWidth="1"/>
  </cols>
  <sheetData>
    <row r="1" spans="1:5" s="139" customFormat="1" ht="14.25">
      <c r="A1" s="142" t="s">
        <v>1562</v>
      </c>
      <c r="B1" s="143"/>
      <c r="D1" s="144"/>
      <c r="E1" s="145"/>
    </row>
    <row r="2" spans="1:6" s="139" customFormat="1" ht="18" customHeight="1">
      <c r="A2" s="245" t="s">
        <v>1260</v>
      </c>
      <c r="B2" s="246"/>
      <c r="C2" s="246"/>
      <c r="D2" s="245"/>
      <c r="E2" s="246"/>
      <c r="F2" s="246"/>
    </row>
    <row r="3" spans="1:6" s="139" customFormat="1" ht="18" customHeight="1">
      <c r="A3" s="146"/>
      <c r="B3" s="148"/>
      <c r="C3" s="147"/>
      <c r="D3" s="146"/>
      <c r="E3" s="147"/>
      <c r="F3" s="145" t="s">
        <v>100</v>
      </c>
    </row>
    <row r="4" spans="1:6" ht="16.5" customHeight="1">
      <c r="A4" s="247" t="s">
        <v>1261</v>
      </c>
      <c r="B4" s="248" t="s">
        <v>212</v>
      </c>
      <c r="C4" s="247" t="s">
        <v>46</v>
      </c>
      <c r="D4" s="247" t="s">
        <v>1261</v>
      </c>
      <c r="E4" s="247" t="s">
        <v>212</v>
      </c>
      <c r="F4" s="247" t="s">
        <v>46</v>
      </c>
    </row>
    <row r="5" spans="1:6" ht="21.75" customHeight="1">
      <c r="A5" s="247"/>
      <c r="B5" s="248"/>
      <c r="C5" s="247"/>
      <c r="D5" s="247"/>
      <c r="E5" s="247"/>
      <c r="F5" s="247"/>
    </row>
    <row r="6" spans="1:6" ht="19.5" customHeight="1">
      <c r="A6" s="149" t="s">
        <v>1262</v>
      </c>
      <c r="B6" s="150">
        <f>SUM(B7,B13:B14,B9,B23,B27,B31,B35,B39,B44:B45,B47,B56,B58)</f>
        <v>30910</v>
      </c>
      <c r="C6" s="150">
        <f>SUM(C7,C13:C14,C9,C23,C27,C31,C35,C39,C44:C45,C47,C56,C58)</f>
        <v>25778</v>
      </c>
      <c r="D6" s="149" t="s">
        <v>1263</v>
      </c>
      <c r="E6" s="150">
        <f>SUM(E9,E14,E39,E47)</f>
        <v>30910</v>
      </c>
      <c r="F6" s="150">
        <f>SUM(F7,F9,F14,F39,F44,F45,F47,)</f>
        <v>25663</v>
      </c>
    </row>
    <row r="7" spans="1:6" ht="19.5" customHeight="1">
      <c r="A7" s="151" t="s">
        <v>1264</v>
      </c>
      <c r="B7" s="150"/>
      <c r="C7" s="150">
        <v>60</v>
      </c>
      <c r="D7" s="151" t="s">
        <v>1265</v>
      </c>
      <c r="E7" s="4"/>
      <c r="F7" s="150">
        <v>60</v>
      </c>
    </row>
    <row r="8" spans="1:6" ht="19.5" customHeight="1">
      <c r="A8" s="152" t="s">
        <v>1266</v>
      </c>
      <c r="B8" s="150"/>
      <c r="C8" s="150">
        <v>60</v>
      </c>
      <c r="D8" s="152" t="s">
        <v>1266</v>
      </c>
      <c r="E8" s="4"/>
      <c r="F8" s="150">
        <v>60</v>
      </c>
    </row>
    <row r="9" spans="1:6" ht="19.5" customHeight="1">
      <c r="A9" s="151" t="s">
        <v>1267</v>
      </c>
      <c r="B9" s="150"/>
      <c r="C9" s="150">
        <v>476</v>
      </c>
      <c r="D9" s="151" t="s">
        <v>1268</v>
      </c>
      <c r="E9" s="150">
        <v>3</v>
      </c>
      <c r="F9" s="150">
        <f>SUM(F10:F12)</f>
        <v>476</v>
      </c>
    </row>
    <row r="10" spans="1:6" ht="19.5" customHeight="1">
      <c r="A10" s="151"/>
      <c r="B10" s="150"/>
      <c r="C10" s="150">
        <v>0</v>
      </c>
      <c r="D10" s="152" t="s">
        <v>1269</v>
      </c>
      <c r="E10" s="150"/>
      <c r="F10" s="150">
        <v>245</v>
      </c>
    </row>
    <row r="11" spans="1:6" ht="19.5" customHeight="1">
      <c r="A11" s="151"/>
      <c r="B11" s="150"/>
      <c r="C11" s="150">
        <v>0</v>
      </c>
      <c r="D11" s="152" t="s">
        <v>1270</v>
      </c>
      <c r="E11" s="150"/>
      <c r="F11" s="150">
        <v>223</v>
      </c>
    </row>
    <row r="12" spans="1:6" ht="19.5" customHeight="1">
      <c r="A12" s="151"/>
      <c r="B12" s="150"/>
      <c r="C12" s="150">
        <v>0</v>
      </c>
      <c r="D12" s="152" t="s">
        <v>1271</v>
      </c>
      <c r="E12" s="150">
        <v>3</v>
      </c>
      <c r="F12" s="150">
        <v>8</v>
      </c>
    </row>
    <row r="13" spans="1:6" ht="19.5" customHeight="1">
      <c r="A13" s="151" t="s">
        <v>1272</v>
      </c>
      <c r="B13" s="150"/>
      <c r="C13" s="150">
        <v>100</v>
      </c>
      <c r="D13" s="152"/>
      <c r="E13" s="150"/>
      <c r="F13" s="150"/>
    </row>
    <row r="14" spans="1:6" ht="19.5" customHeight="1">
      <c r="A14" s="151" t="s">
        <v>1273</v>
      </c>
      <c r="B14" s="150">
        <v>29123</v>
      </c>
      <c r="C14" s="150">
        <f>SUM(C15:C19)</f>
        <v>20752</v>
      </c>
      <c r="D14" s="151" t="s">
        <v>1274</v>
      </c>
      <c r="E14" s="150">
        <v>29773</v>
      </c>
      <c r="F14" s="150">
        <v>22657</v>
      </c>
    </row>
    <row r="15" spans="1:6" ht="30" customHeight="1">
      <c r="A15" s="152" t="s">
        <v>1275</v>
      </c>
      <c r="B15" s="150">
        <v>29123</v>
      </c>
      <c r="C15" s="150">
        <v>20014</v>
      </c>
      <c r="D15" s="151" t="s">
        <v>1276</v>
      </c>
      <c r="E15" s="150">
        <v>29773</v>
      </c>
      <c r="F15" s="150">
        <f>SUM(F16:F22)</f>
        <v>20752</v>
      </c>
    </row>
    <row r="16" spans="1:6" ht="19.5" customHeight="1">
      <c r="A16" s="152" t="s">
        <v>1277</v>
      </c>
      <c r="B16" s="150"/>
      <c r="C16" s="150">
        <v>879</v>
      </c>
      <c r="D16" s="152" t="s">
        <v>1278</v>
      </c>
      <c r="E16" s="150">
        <v>27073</v>
      </c>
      <c r="F16" s="150">
        <v>19591</v>
      </c>
    </row>
    <row r="17" spans="1:6" ht="19.5" customHeight="1">
      <c r="A17" s="152" t="s">
        <v>1279</v>
      </c>
      <c r="B17" s="150"/>
      <c r="C17" s="150">
        <v>174</v>
      </c>
      <c r="D17" s="152" t="s">
        <v>1280</v>
      </c>
      <c r="E17" s="150"/>
      <c r="F17" s="150">
        <v>0</v>
      </c>
    </row>
    <row r="18" spans="1:6" ht="19.5" customHeight="1">
      <c r="A18" s="152" t="s">
        <v>1281</v>
      </c>
      <c r="B18" s="150"/>
      <c r="C18" s="150">
        <v>-423</v>
      </c>
      <c r="D18" s="152" t="s">
        <v>1282</v>
      </c>
      <c r="E18" s="150"/>
      <c r="F18" s="150">
        <v>0</v>
      </c>
    </row>
    <row r="19" spans="1:6" ht="19.5" customHeight="1">
      <c r="A19" s="153" t="s">
        <v>1283</v>
      </c>
      <c r="B19" s="154"/>
      <c r="C19" s="154">
        <v>108</v>
      </c>
      <c r="D19" s="153" t="s">
        <v>1284</v>
      </c>
      <c r="E19" s="154"/>
      <c r="F19" s="154">
        <v>104</v>
      </c>
    </row>
    <row r="20" spans="1:6" ht="19.5" customHeight="1">
      <c r="A20" s="152"/>
      <c r="B20" s="150"/>
      <c r="C20" s="150">
        <v>0</v>
      </c>
      <c r="D20" s="152" t="s">
        <v>1285</v>
      </c>
      <c r="E20" s="150"/>
      <c r="F20" s="150">
        <v>10</v>
      </c>
    </row>
    <row r="21" spans="1:6" ht="19.5" customHeight="1">
      <c r="A21" s="152"/>
      <c r="B21" s="150"/>
      <c r="C21" s="150">
        <v>0</v>
      </c>
      <c r="D21" s="152" t="s">
        <v>1286</v>
      </c>
      <c r="E21" s="150"/>
      <c r="F21" s="150">
        <v>38</v>
      </c>
    </row>
    <row r="22" spans="1:6" ht="24" customHeight="1">
      <c r="A22" s="152"/>
      <c r="B22" s="150"/>
      <c r="C22" s="150">
        <v>0</v>
      </c>
      <c r="D22" s="152" t="s">
        <v>1287</v>
      </c>
      <c r="E22" s="150">
        <v>2080</v>
      </c>
      <c r="F22" s="150">
        <v>1009</v>
      </c>
    </row>
    <row r="23" spans="1:6" ht="19.5" customHeight="1">
      <c r="A23" s="151" t="s">
        <v>1288</v>
      </c>
      <c r="B23" s="150">
        <v>120</v>
      </c>
      <c r="C23" s="150">
        <v>100</v>
      </c>
      <c r="D23" s="151" t="s">
        <v>1289</v>
      </c>
      <c r="E23" s="150">
        <v>120</v>
      </c>
      <c r="F23" s="150">
        <v>100</v>
      </c>
    </row>
    <row r="24" spans="1:6" ht="30" customHeight="1">
      <c r="A24" s="151"/>
      <c r="B24" s="150"/>
      <c r="C24" s="150">
        <v>0</v>
      </c>
      <c r="D24" s="151" t="s">
        <v>1290</v>
      </c>
      <c r="E24" s="150">
        <v>120</v>
      </c>
      <c r="F24" s="150">
        <v>100</v>
      </c>
    </row>
    <row r="25" spans="1:6" ht="19.5" customHeight="1">
      <c r="A25" s="151"/>
      <c r="B25" s="150"/>
      <c r="C25" s="150">
        <v>0</v>
      </c>
      <c r="D25" s="152" t="s">
        <v>1291</v>
      </c>
      <c r="E25" s="150">
        <v>120</v>
      </c>
      <c r="F25" s="150">
        <v>90</v>
      </c>
    </row>
    <row r="26" spans="1:6" ht="24" customHeight="1">
      <c r="A26" s="155"/>
      <c r="B26" s="156"/>
      <c r="C26" s="156"/>
      <c r="D26" s="157" t="s">
        <v>1292</v>
      </c>
      <c r="E26" s="156"/>
      <c r="F26" s="156">
        <v>10</v>
      </c>
    </row>
    <row r="27" spans="1:6" ht="19.5" customHeight="1">
      <c r="A27" s="151" t="s">
        <v>1293</v>
      </c>
      <c r="B27" s="150"/>
      <c r="C27" s="150">
        <f>C29</f>
        <v>363</v>
      </c>
      <c r="D27" s="151" t="s">
        <v>1294</v>
      </c>
      <c r="E27" s="150"/>
      <c r="F27" s="150">
        <f>F28</f>
        <v>363</v>
      </c>
    </row>
    <row r="28" spans="1:6" ht="27.75" customHeight="1">
      <c r="A28" s="152" t="s">
        <v>1295</v>
      </c>
      <c r="B28" s="150"/>
      <c r="C28" s="150"/>
      <c r="D28" s="151" t="s">
        <v>1296</v>
      </c>
      <c r="E28" s="150"/>
      <c r="F28" s="150">
        <f>SUM(F29:F30)</f>
        <v>363</v>
      </c>
    </row>
    <row r="29" spans="1:6" ht="19.5" customHeight="1">
      <c r="A29" s="152" t="s">
        <v>1297</v>
      </c>
      <c r="B29" s="150"/>
      <c r="C29" s="150">
        <v>363</v>
      </c>
      <c r="D29" s="152" t="s">
        <v>1298</v>
      </c>
      <c r="E29" s="150"/>
      <c r="F29" s="150">
        <v>0</v>
      </c>
    </row>
    <row r="30" spans="1:6" ht="19.5" customHeight="1">
      <c r="A30" s="152"/>
      <c r="B30" s="150"/>
      <c r="C30" s="150">
        <v>0</v>
      </c>
      <c r="D30" s="152" t="s">
        <v>1299</v>
      </c>
      <c r="E30" s="150"/>
      <c r="F30" s="150">
        <v>363</v>
      </c>
    </row>
    <row r="31" spans="1:6" ht="19.5" customHeight="1">
      <c r="A31" s="151" t="s">
        <v>1300</v>
      </c>
      <c r="B31" s="150">
        <v>500</v>
      </c>
      <c r="C31" s="150">
        <v>1248</v>
      </c>
      <c r="D31" s="151" t="s">
        <v>1301</v>
      </c>
      <c r="E31" s="150">
        <v>500</v>
      </c>
      <c r="F31" s="150">
        <v>1248</v>
      </c>
    </row>
    <row r="32" spans="1:6" ht="27" customHeight="1">
      <c r="A32" s="152"/>
      <c r="B32" s="150"/>
      <c r="C32" s="150">
        <v>0</v>
      </c>
      <c r="D32" s="151" t="s">
        <v>1302</v>
      </c>
      <c r="E32" s="150">
        <v>500</v>
      </c>
      <c r="F32" s="150">
        <f>SUM(F33:F34)</f>
        <v>1248</v>
      </c>
    </row>
    <row r="33" spans="1:6" ht="19.5" customHeight="1">
      <c r="A33" s="152"/>
      <c r="B33" s="150"/>
      <c r="C33" s="150">
        <v>0</v>
      </c>
      <c r="D33" s="152" t="s">
        <v>1291</v>
      </c>
      <c r="E33" s="150">
        <v>500</v>
      </c>
      <c r="F33" s="150">
        <v>805</v>
      </c>
    </row>
    <row r="34" spans="1:6" ht="19.5" customHeight="1">
      <c r="A34" s="158"/>
      <c r="B34" s="150"/>
      <c r="C34" s="159">
        <v>0</v>
      </c>
      <c r="D34" s="160" t="s">
        <v>1303</v>
      </c>
      <c r="E34" s="150"/>
      <c r="F34" s="150">
        <v>443</v>
      </c>
    </row>
    <row r="35" spans="1:6" ht="19.5" customHeight="1">
      <c r="A35" s="151" t="s">
        <v>1304</v>
      </c>
      <c r="B35" s="161"/>
      <c r="C35" s="150">
        <v>194</v>
      </c>
      <c r="D35" s="151" t="s">
        <v>1305</v>
      </c>
      <c r="E35" s="162"/>
      <c r="F35" s="150">
        <v>194</v>
      </c>
    </row>
    <row r="36" spans="1:6" ht="27" customHeight="1">
      <c r="A36" s="152"/>
      <c r="B36" s="150"/>
      <c r="C36" s="156">
        <v>0</v>
      </c>
      <c r="D36" s="155" t="s">
        <v>1306</v>
      </c>
      <c r="E36" s="150"/>
      <c r="F36" s="150">
        <v>194</v>
      </c>
    </row>
    <row r="37" spans="1:6" ht="19.5" customHeight="1">
      <c r="A37" s="152"/>
      <c r="B37" s="150"/>
      <c r="C37" s="150">
        <v>0</v>
      </c>
      <c r="D37" s="152" t="s">
        <v>1307</v>
      </c>
      <c r="E37" s="150"/>
      <c r="F37" s="150">
        <v>194</v>
      </c>
    </row>
    <row r="38" spans="1:6" ht="19.5" customHeight="1">
      <c r="A38" s="160"/>
      <c r="B38" s="159"/>
      <c r="C38" s="159">
        <v>0</v>
      </c>
      <c r="D38" s="160" t="s">
        <v>1308</v>
      </c>
      <c r="E38" s="159"/>
      <c r="F38" s="150"/>
    </row>
    <row r="39" spans="1:6" ht="19.5" customHeight="1">
      <c r="A39" s="163" t="s">
        <v>1309</v>
      </c>
      <c r="B39" s="154"/>
      <c r="C39" s="154">
        <f>C42</f>
        <v>1924</v>
      </c>
      <c r="D39" s="163" t="s">
        <v>1310</v>
      </c>
      <c r="E39" s="154">
        <v>1110</v>
      </c>
      <c r="F39" s="164">
        <f>F40</f>
        <v>1924</v>
      </c>
    </row>
    <row r="40" spans="1:6" ht="30" customHeight="1">
      <c r="A40" s="152" t="s">
        <v>1311</v>
      </c>
      <c r="B40" s="150"/>
      <c r="C40" s="150">
        <v>0</v>
      </c>
      <c r="D40" s="151" t="s">
        <v>1312</v>
      </c>
      <c r="E40" s="150">
        <v>1110</v>
      </c>
      <c r="F40" s="150">
        <f>SUM(F41:G43)</f>
        <v>1924</v>
      </c>
    </row>
    <row r="41" spans="1:6" ht="19.5" customHeight="1">
      <c r="A41" s="152"/>
      <c r="B41" s="150"/>
      <c r="C41" s="150"/>
      <c r="D41" s="152" t="s">
        <v>1313</v>
      </c>
      <c r="E41" s="150"/>
      <c r="F41" s="150">
        <v>4</v>
      </c>
    </row>
    <row r="42" spans="1:6" ht="19.5" customHeight="1">
      <c r="A42" s="152" t="s">
        <v>1314</v>
      </c>
      <c r="B42" s="150"/>
      <c r="C42" s="150">
        <v>1924</v>
      </c>
      <c r="D42" s="152" t="s">
        <v>1315</v>
      </c>
      <c r="E42" s="150"/>
      <c r="F42" s="150">
        <v>0</v>
      </c>
    </row>
    <row r="43" spans="1:6" ht="19.5" customHeight="1">
      <c r="A43" s="155"/>
      <c r="B43" s="156"/>
      <c r="C43" s="156">
        <v>0</v>
      </c>
      <c r="D43" s="157" t="s">
        <v>1316</v>
      </c>
      <c r="E43" s="156">
        <v>1110</v>
      </c>
      <c r="F43" s="165">
        <v>1920</v>
      </c>
    </row>
    <row r="44" spans="1:6" ht="19.5" customHeight="1">
      <c r="A44" s="151" t="s">
        <v>1317</v>
      </c>
      <c r="B44" s="150"/>
      <c r="C44" s="150">
        <v>0</v>
      </c>
      <c r="D44" s="151" t="s">
        <v>1318</v>
      </c>
      <c r="E44" s="150"/>
      <c r="F44" s="162"/>
    </row>
    <row r="45" spans="1:6" ht="19.5" customHeight="1">
      <c r="A45" s="151" t="s">
        <v>1319</v>
      </c>
      <c r="B45" s="150"/>
      <c r="C45" s="150">
        <v>1</v>
      </c>
      <c r="D45" s="151" t="s">
        <v>1320</v>
      </c>
      <c r="E45" s="150"/>
      <c r="F45" s="162">
        <v>1</v>
      </c>
    </row>
    <row r="46" spans="1:6" ht="19.5" customHeight="1">
      <c r="A46" s="152" t="s">
        <v>1321</v>
      </c>
      <c r="B46" s="150"/>
      <c r="C46" s="150">
        <v>1</v>
      </c>
      <c r="D46" s="152" t="s">
        <v>1321</v>
      </c>
      <c r="E46" s="150"/>
      <c r="F46" s="162">
        <v>1</v>
      </c>
    </row>
    <row r="47" spans="1:6" ht="19.5" customHeight="1">
      <c r="A47" s="151" t="s">
        <v>1322</v>
      </c>
      <c r="B47" s="150"/>
      <c r="C47" s="150">
        <v>560</v>
      </c>
      <c r="D47" s="151" t="s">
        <v>1323</v>
      </c>
      <c r="E47" s="150">
        <v>24</v>
      </c>
      <c r="F47" s="162">
        <v>545</v>
      </c>
    </row>
    <row r="48" spans="1:6" ht="27" customHeight="1">
      <c r="A48" s="152" t="s">
        <v>1324</v>
      </c>
      <c r="B48" s="150"/>
      <c r="C48" s="150">
        <v>465</v>
      </c>
      <c r="D48" s="151" t="s">
        <v>1325</v>
      </c>
      <c r="E48" s="150">
        <v>24</v>
      </c>
      <c r="F48" s="162">
        <v>545</v>
      </c>
    </row>
    <row r="49" spans="1:6" ht="30" customHeight="1">
      <c r="A49" s="152" t="s">
        <v>1326</v>
      </c>
      <c r="B49" s="150"/>
      <c r="C49" s="150">
        <v>95</v>
      </c>
      <c r="D49" s="152" t="s">
        <v>1327</v>
      </c>
      <c r="E49" s="150"/>
      <c r="F49" s="162">
        <v>0</v>
      </c>
    </row>
    <row r="50" spans="1:6" ht="19.5" customHeight="1">
      <c r="A50" s="152"/>
      <c r="B50" s="150"/>
      <c r="C50" s="150">
        <v>0</v>
      </c>
      <c r="D50" s="152" t="s">
        <v>1328</v>
      </c>
      <c r="E50" s="150">
        <v>9</v>
      </c>
      <c r="F50" s="162">
        <v>216</v>
      </c>
    </row>
    <row r="51" spans="1:6" ht="19.5" customHeight="1">
      <c r="A51" s="152"/>
      <c r="B51" s="150"/>
      <c r="C51" s="150">
        <v>0</v>
      </c>
      <c r="D51" s="152" t="s">
        <v>1329</v>
      </c>
      <c r="E51" s="150">
        <v>15</v>
      </c>
      <c r="F51" s="162">
        <v>90</v>
      </c>
    </row>
    <row r="52" spans="1:6" ht="19.5" customHeight="1">
      <c r="A52" s="157"/>
      <c r="B52" s="156"/>
      <c r="C52" s="156">
        <v>0</v>
      </c>
      <c r="D52" s="157" t="s">
        <v>1330</v>
      </c>
      <c r="E52" s="156"/>
      <c r="F52" s="150">
        <v>29</v>
      </c>
    </row>
    <row r="53" spans="1:6" ht="19.5" customHeight="1">
      <c r="A53" s="152"/>
      <c r="B53" s="150"/>
      <c r="C53" s="150"/>
      <c r="D53" s="152" t="s">
        <v>1331</v>
      </c>
      <c r="E53" s="150"/>
      <c r="F53" s="150">
        <v>37</v>
      </c>
    </row>
    <row r="54" spans="1:6" ht="24" customHeight="1">
      <c r="A54" s="152"/>
      <c r="B54" s="150"/>
      <c r="C54" s="150"/>
      <c r="D54" s="152" t="s">
        <v>1332</v>
      </c>
      <c r="E54" s="150"/>
      <c r="F54" s="150">
        <v>173</v>
      </c>
    </row>
    <row r="55" spans="1:6" ht="24.75" customHeight="1">
      <c r="A55" s="152"/>
      <c r="B55" s="150"/>
      <c r="C55" s="150">
        <v>0</v>
      </c>
      <c r="D55" s="152" t="s">
        <v>1333</v>
      </c>
      <c r="E55" s="150"/>
      <c r="F55" s="150"/>
    </row>
    <row r="56" spans="1:6" ht="19.5" customHeight="1">
      <c r="A56" s="151" t="s">
        <v>1334</v>
      </c>
      <c r="B56" s="150">
        <v>10</v>
      </c>
      <c r="C56" s="150"/>
      <c r="D56" s="151" t="s">
        <v>1335</v>
      </c>
      <c r="E56" s="150"/>
      <c r="F56" s="150"/>
    </row>
    <row r="57" spans="1:6" ht="27" customHeight="1">
      <c r="A57" s="151"/>
      <c r="B57" s="150"/>
      <c r="C57" s="150"/>
      <c r="D57" s="151" t="s">
        <v>1336</v>
      </c>
      <c r="E57" s="150"/>
      <c r="F57" s="150"/>
    </row>
    <row r="58" spans="1:6" ht="19.5" customHeight="1">
      <c r="A58" s="151" t="s">
        <v>1337</v>
      </c>
      <c r="B58" s="150">
        <v>1157</v>
      </c>
      <c r="C58" s="150"/>
      <c r="D58" s="151" t="s">
        <v>1338</v>
      </c>
      <c r="E58" s="150"/>
      <c r="F58" s="150">
        <v>115</v>
      </c>
    </row>
    <row r="59" ht="19.5" customHeight="1"/>
    <row r="60" ht="19.5" customHeight="1"/>
    <row r="61" ht="19.5" customHeight="1"/>
    <row r="62" ht="19.5" customHeight="1"/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firstPageNumber="32" useFirstPageNumber="1"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JYleiz</cp:lastModifiedBy>
  <cp:lastPrinted>2017-11-15T02:16:42Z</cp:lastPrinted>
  <dcterms:created xsi:type="dcterms:W3CDTF">2015-02-03T02:47:45Z</dcterms:created>
  <dcterms:modified xsi:type="dcterms:W3CDTF">2017-11-15T02:20:16Z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