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项目库暨年度项目实施计划（2025年中期调整明细表)" sheetId="1" r:id="rId1"/>
  </sheets>
  <definedNames>
    <definedName name="_xlnm._FilterDatabase" localSheetId="0" hidden="1">'项目库暨年度项目实施计划（2025年中期调整明细表)'!$A$5:$Z$127</definedName>
    <definedName name="_xlnm.Print_Titles" localSheetId="0">'项目库暨年度项目实施计划（2025年中期调整明细表)'!$3:$4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<sst xmlns="http://schemas.openxmlformats.org/spreadsheetml/2006/main" count="2005" uniqueCount="610">
  <si>
    <t>附件</t>
  </si>
  <si>
    <t>井研县2025年巩固拓展脱贫攻坚成果和乡村振兴项目实施计划情况表</t>
  </si>
  <si>
    <t>序号</t>
  </si>
  <si>
    <t>项目名称</t>
  </si>
  <si>
    <t>项目库信息</t>
  </si>
  <si>
    <t>项目主管部门</t>
  </si>
  <si>
    <t>项目实施单位</t>
  </si>
  <si>
    <t>项目地点</t>
  </si>
  <si>
    <t>项目内容及规模</t>
  </si>
  <si>
    <t>项目预期目标</t>
  </si>
  <si>
    <t>群众参与和利益联结机制</t>
  </si>
  <si>
    <t>实施时间</t>
  </si>
  <si>
    <t>项目预算总投资（万元）</t>
  </si>
  <si>
    <t>年度计划安排资金（万元）</t>
  </si>
  <si>
    <t>受益人口</t>
  </si>
  <si>
    <t>其中脱贫人口（含监测户）</t>
  </si>
  <si>
    <t>备注</t>
  </si>
  <si>
    <t>项目库系统项目编号（系统自动生成）</t>
  </si>
  <si>
    <t>项目类型</t>
  </si>
  <si>
    <t>项目二级类型</t>
  </si>
  <si>
    <t>项目子类型</t>
  </si>
  <si>
    <t>镇</t>
  </si>
  <si>
    <t>村</t>
  </si>
  <si>
    <t>是否跨年度项目</t>
  </si>
  <si>
    <t>是否纳入年度项目实施计划</t>
  </si>
  <si>
    <t>实施年度</t>
  </si>
  <si>
    <t>拟安排衔接资金年度</t>
  </si>
  <si>
    <t>中央和省级衔接资金</t>
  </si>
  <si>
    <t>市级衔接资金</t>
  </si>
  <si>
    <t>县级衔接资金</t>
  </si>
  <si>
    <t>户</t>
  </si>
  <si>
    <t>人</t>
  </si>
  <si>
    <t>合计</t>
  </si>
  <si>
    <t>—</t>
  </si>
  <si>
    <t>以工代赈项目</t>
  </si>
  <si>
    <t>5300001236790160</t>
  </si>
  <si>
    <t>产业发展</t>
  </si>
  <si>
    <t>配套设施项目</t>
  </si>
  <si>
    <t>产业园（区）</t>
  </si>
  <si>
    <t>县发改局</t>
  </si>
  <si>
    <t>涉及镇</t>
  </si>
  <si>
    <t>涉及村</t>
  </si>
  <si>
    <t>支持以工代赈资金，具体项目内容以发改局按程序生成项目并报省发改厅批复下达资金后编制的方案为准。</t>
  </si>
  <si>
    <t>进一步完善产业基础配套设施，大力推广以工代赈，带动当地群众就地就近就业增收，促进乡村振兴全面发展。</t>
  </si>
  <si>
    <t>预计吸纳当地100人务工获得劳动报酬，劳动报酬不低于投资金额的30%。</t>
  </si>
  <si>
    <t>否</t>
  </si>
  <si>
    <t>是</t>
  </si>
  <si>
    <t>2025年</t>
  </si>
  <si>
    <t>农业保险保费补贴</t>
  </si>
  <si>
    <t>5300001236894361</t>
  </si>
  <si>
    <t>金融保险配套项目</t>
  </si>
  <si>
    <t>特色产业保险保费补助</t>
  </si>
  <si>
    <t>县财政局</t>
  </si>
  <si>
    <t>各镇</t>
  </si>
  <si>
    <t>各村</t>
  </si>
  <si>
    <t>支持农业保险保费补贴资金。</t>
  </si>
  <si>
    <t>提高粮油猪等重要农产品保险保障水平，推动农业保险高质量发展。</t>
  </si>
  <si>
    <t>提升农户防风险意识，提高优质农产品生产能力和综合效益。</t>
  </si>
  <si>
    <t>马踏镇清和村集体经济养牛场扩建项目</t>
  </si>
  <si>
    <t>5300001263439450</t>
  </si>
  <si>
    <t>新型农村集体经济发展项目</t>
  </si>
  <si>
    <t>县委组织部</t>
  </si>
  <si>
    <t>马踏镇</t>
  </si>
  <si>
    <t>南河村等</t>
  </si>
  <si>
    <t>采取抱团发展方式，在南河村扩建养牛场850平方米，建设框架式“一楼一底”立体养牛场一个，建设混凝土框架结构养殖场500平方米，建设钢结构管理房及圈舍约350平方米，购置设施设备。</t>
  </si>
  <si>
    <t>进一步壮大农村集体经济，持续增强村级集体经济发展活力和实力，提高村级组织自我保障、服务群众、推动发展能力。</t>
  </si>
  <si>
    <t>采取资产租赁和入股分红的方式，将新扩建的南河养牛场整体打包出租，由第三方运营。通过“固定+浮动”分配，预估实现年收益20万元。</t>
  </si>
  <si>
    <t>中省财政支持新型农村集体经济扶持项目</t>
  </si>
  <si>
    <t>研经镇石堰村柑橘初加工中心建设项目</t>
  </si>
  <si>
    <t>5300001263440116</t>
  </si>
  <si>
    <t>研经镇</t>
  </si>
  <si>
    <t>石堰村</t>
  </si>
  <si>
    <t>建设柑橘初加工中心1处约1500平方米，钢结构+单层彩钢板屋面含地面硬化，并采购转运塑筐4000个。</t>
  </si>
  <si>
    <t>通过自主运营帮助柑橘园区业主或经销商储存、分拣、包装柑橘收取费用，也可将建成后项目打包租赁给经销商或柑橘业主使用收取租金，预计可实现年收益约7.5万元以上。</t>
  </si>
  <si>
    <t>周坡镇黄桷村中药材基地配套设施建设项目</t>
  </si>
  <si>
    <t>5300001263440816</t>
  </si>
  <si>
    <t>周坡镇</t>
  </si>
  <si>
    <t>黄桷村</t>
  </si>
  <si>
    <t>建设中药材基地仓储用房2座，其中1座约160平方米主体结构为砖混，1座约450平方米主体结构为钢结构；购买微耕机2台、微型挖掘机2台、液压翻转犁1台、开沟机1台。</t>
  </si>
  <si>
    <t>项目实施后仓储用房、农业机具均按照每年收益不低于投资总额的5%出租给业主，可实现集体经济年收入增加7.5万元以上，提供就业岗位20余个，带动周边200余户村民发展产业，人均增收超3000元。</t>
  </si>
  <si>
    <t>集益镇界牌村柑橘分拣中心项目</t>
  </si>
  <si>
    <t>5300001263441409</t>
  </si>
  <si>
    <t>集益镇</t>
  </si>
  <si>
    <t>界牌村</t>
  </si>
  <si>
    <t>新建界牌村柑橘分拣中心约1000平方米，檐口高度8米；硬化分拣场地约2300平方米；建设配套用房约36平方米，地磅1个。</t>
  </si>
  <si>
    <t>将界牌村柑橘分拣中心租赁给社会化服务公司，每年收取固定租金7.5万元以上。</t>
  </si>
  <si>
    <t>王村镇小桥子村柑橘分拣中心项目</t>
  </si>
  <si>
    <t>5300001263442136</t>
  </si>
  <si>
    <t>采取抱团发展方式，在界牌村新建柑橘分拣中心约1000平方米，檐口高度8米，并硬化分拣场地约4300平方米。</t>
  </si>
  <si>
    <t>将新建的柑橘分拣中心租赁给社会化服务公司，每年收取固定租金10万元。</t>
  </si>
  <si>
    <t>东林镇打鼓滩村中药材种植项目</t>
  </si>
  <si>
    <t>5300001263442560</t>
  </si>
  <si>
    <t>东林镇</t>
  </si>
  <si>
    <t>打鼓滩村</t>
  </si>
  <si>
    <t>整理土地300亩，并围绕基地整理耕作道路、部分道路硬化；购买开沟机3台、除草机2台、爬山虎2台、灌溉打药设备2套等耕作机械；种植建设300亩丹参基地，包括农药化肥种植等；配套建设烘干房3个，含切片机10台、震动筛5个；购置叉车等运输设备1台，传送带10米。</t>
  </si>
  <si>
    <t>该项目采取“1+1”两段分红原则，第一阶段按照项目资金150万元的5%—10%分红丹参种植加工销售收益即7.5万元—15万元，第二阶段，烘干房加工分红，乙方公司负责招揽加工业务，集体经济提供加工设备和产地，加工收益按照20%收归村集体，预计明年能服务烘干的丹参达到400亩以上，烘干利润在10万元左右，村集体能分2万元。</t>
  </si>
  <si>
    <t>纯复镇田家沟村缤纷渔业养殖基地扩建项目</t>
  </si>
  <si>
    <t>5300001263442898</t>
  </si>
  <si>
    <t>纯复镇</t>
  </si>
  <si>
    <t>田家沟村</t>
  </si>
  <si>
    <t>扩建养殖基地场地10亩，新建陆基循环养殖池约20个，配套购置制氧机2个、发电机1个、增氧盘60个等。</t>
  </si>
  <si>
    <t>村集体经济组织对外招租或自行承包经营，每年预计可收入10万元左右。</t>
  </si>
  <si>
    <t>门坎镇门坎村竹原纤维初加工项目</t>
  </si>
  <si>
    <t>5300001263443382</t>
  </si>
  <si>
    <t>门坎镇</t>
  </si>
  <si>
    <t>大水湾村</t>
  </si>
  <si>
    <t>建设竹原纤维初加工用房1个、面积约800平方米（包含电力设备）；购置转运设备叉车2台，购置加工设备、平选机、削尖机、抛光机、数控切割机、粉碎机、包装机等设备。</t>
  </si>
  <si>
    <t>由门坎村集体经济组织将竹原纤维加工车间租赁给第三方公司，由第三方负责车间的管理经营，租赁费用7.5万元。若全年产量超过1万吨，则对超出部分的收益再分红20%。</t>
  </si>
  <si>
    <t>省级优势特色产业集群建设项目</t>
  </si>
  <si>
    <t>5300001236897974</t>
  </si>
  <si>
    <t>县农业农村局</t>
  </si>
  <si>
    <t>在宝五镇、千佛镇、马踏镇等镇筛选出适合当地种植豆玉新品种2个，新建成大豆玉米复合种植标准化生产基地1.1万亩，开展土地改造2490亩，新建标准化提灌站1座，建设全自动多层垂直育苗生产设备2套等。在王村镇等镇筛选出适合当地种植玉米品种1个，新建成大豆玉米复合种植标准化生产基地1.2万亩，开展土地改造495亩，新建标准化提灌站2座，开展社会化服务面积0.16万亩，在马踏镇建设农事服务中心1个和改建烘干中心厂房1个等。</t>
  </si>
  <si>
    <t>进一步扩大发展优势特色产业，培育壮大新型农村经营主体，提高粮食作物产量，带动群众增收。</t>
  </si>
  <si>
    <t>预计吸纳当地50人务工获得劳动报酬。</t>
  </si>
  <si>
    <t>2024年</t>
  </si>
  <si>
    <t>山洪灾害危险区责任人履职补助</t>
  </si>
  <si>
    <t>5300001236900309</t>
  </si>
  <si>
    <t>就业项目</t>
  </si>
  <si>
    <t>务工补助</t>
  </si>
  <si>
    <t>生产奖补、劳务补助等</t>
  </si>
  <si>
    <t>县水务局</t>
  </si>
  <si>
    <t>支持山洪灾害危险区责任人履职补助资金，为全县约127个山洪灾害监测点责任人发放履职补助和意外保险补助，每个监测点3800元。根据《四川省山洪灾害危险区责任人管理办法》，山洪灾害监测点责任人优先从符合条件的人员中选择脱贫户和监测户。</t>
  </si>
  <si>
    <t>监测山洪灾害区，及时预警确保监测点周边群众生命财产安全。</t>
  </si>
  <si>
    <t>预计增加254人公益岗位就业。</t>
  </si>
  <si>
    <t>市级农村公路管理养护资金</t>
  </si>
  <si>
    <t>5300001236902284</t>
  </si>
  <si>
    <t>乡村建设行动</t>
  </si>
  <si>
    <t>农村公共服务</t>
  </si>
  <si>
    <t>其他</t>
  </si>
  <si>
    <t>县交通局</t>
  </si>
  <si>
    <t>支持市级农村公路管理养护资金，用于管理养护1431公里农村公路。</t>
  </si>
  <si>
    <t>维护农村公路，保障道路畅通。</t>
  </si>
  <si>
    <t>预计吸纳当地100人务工获得劳动报酬。</t>
  </si>
  <si>
    <t>促进脱贫人口增收计划（产业发展奖补）</t>
  </si>
  <si>
    <t>5300001236904222</t>
  </si>
  <si>
    <t>高质量庭院经济</t>
  </si>
  <si>
    <t>庭院特色养殖</t>
  </si>
  <si>
    <t>鼓励脱贫户和监测户发展种养殖业庭院经济，发展经济作物种植，每亩奖励补助500元；发展畜禽养殖，每养殖一头生猪奖励补助800元；每养殖一只山羊奖励补助400元；养兔或小家禽每10只奖励补助200元；养殖蚕桑每张奖励补助200元等。促进脱贫人口增收计划奖励补助原则上不超过6000元/户。</t>
  </si>
  <si>
    <t>鼓励脱贫人口增加产业收入，防止规模性返贫。</t>
  </si>
  <si>
    <t>预计带动3200户农户发展种养产业获得生产收入，户均增收约7800元。</t>
  </si>
  <si>
    <t>促进脱贫人口增收计划（就业务工奖补）</t>
  </si>
  <si>
    <t>5300001236907901</t>
  </si>
  <si>
    <t>鼓励脱贫户和监测户劳动力就业务工，对全年务工收入1万元以上的家庭进行奖励，每户奖励1500元。促进脱贫人口增收计划奖励补助原则上不超过6000元/户。</t>
  </si>
  <si>
    <t>鼓励脱贫人口增加务工收入，防止规模性返贫。</t>
  </si>
  <si>
    <t>预计带动2800户农户劳动务工获得收入，户均增收1万元以上。</t>
  </si>
  <si>
    <t>促进脱贫人口增收计划（敬老尽孝奖补）</t>
  </si>
  <si>
    <t>5300001236954426</t>
  </si>
  <si>
    <t>巩固三保障成果</t>
  </si>
  <si>
    <t>综合保障</t>
  </si>
  <si>
    <t>接受留守关爱服务</t>
  </si>
  <si>
    <t>对脱贫户和监测户中的老人户（系统内无60岁以下的劳动力人口）亲属孝敬老人，定期给予老人生活费，使家庭人均年收入达到当年要求标准，按照全年给予老人生活费的20%给予奖励，每户奖补不超过2000元。促进脱贫人口增收计划奖励补助原则上不超过6000元/户。</t>
  </si>
  <si>
    <t>鼓励脱贫人口老人户增加收入，防止规模性返贫。</t>
  </si>
  <si>
    <t>预计带动1200户老人户获得转移收入，户均增收0.5万元以上。</t>
  </si>
  <si>
    <t>脱贫人口跨区域务工就业交通补助</t>
  </si>
  <si>
    <t>5300001236954901</t>
  </si>
  <si>
    <t>交通费补助</t>
  </si>
  <si>
    <t>县人社局</t>
  </si>
  <si>
    <t>对跨区域务工就业的脱贫人口（含监测对象）个人，在县域外省域内、省外稳定务工就业3个月以上（含3个月）6个月以下的，分别给予200元、800元一次性交通补助；6个月以上（含6个月）的，分别给予400元、1200元一次性交通补助。</t>
  </si>
  <si>
    <t>进一步加大脱贫人口跨区域交通补助力度，促进脱贫群众就业增收。</t>
  </si>
  <si>
    <t>预计带动3600脱贫人口劳动务工获得收入，户均增收1万元以上。</t>
  </si>
  <si>
    <t>小额信贷贴息</t>
  </si>
  <si>
    <t>5300001236957555</t>
  </si>
  <si>
    <t>小额贷款贴息</t>
  </si>
  <si>
    <t>脱贫户小额信贷贴息。</t>
  </si>
  <si>
    <t>鼓励脱贫户通过小额信贷发展产业，建立稳定增收渠道。</t>
  </si>
  <si>
    <t>鼓励脱贫户通过小额信贷发展产业，预计带动690户农户提高收入。</t>
  </si>
  <si>
    <t>雨露计划</t>
  </si>
  <si>
    <t>5300001236958550</t>
  </si>
  <si>
    <t>教育</t>
  </si>
  <si>
    <t>享受“雨露计划”职业教育补助</t>
  </si>
  <si>
    <t>对贫困家庭新成长劳动力接受职业教育给予资金补助，每生每学期补助1500元。</t>
  </si>
  <si>
    <t>为脱贫家庭培养技能人才，建立稳定增收渠道。</t>
  </si>
  <si>
    <t>预计减轻566户农户家庭子女接受职业教育的负担。</t>
  </si>
  <si>
    <t>女性安康保险</t>
  </si>
  <si>
    <t>5300001236961176</t>
  </si>
  <si>
    <t>健康</t>
  </si>
  <si>
    <t>参加其他补充医疗保险</t>
  </si>
  <si>
    <t>县妇联</t>
  </si>
  <si>
    <t>为脱贫妇女购买女性安康保险。</t>
  </si>
  <si>
    <t>金融保险保障脱贫妇女健康，防止因病返贫。</t>
  </si>
  <si>
    <t>预计提升3700户农户抵御健康风险能力，提高家庭生活质量，避免家庭因病致贫、因病返贫。</t>
  </si>
  <si>
    <t>冬季送温暖活动经费</t>
  </si>
  <si>
    <t>5300001236962437</t>
  </si>
  <si>
    <t>接受临时救助</t>
  </si>
  <si>
    <t>为脱贫户（监测户）购买赠送过冬物资。</t>
  </si>
  <si>
    <t>改善脱贫人口生活条件，保障脱贫人口过冬温暖。</t>
  </si>
  <si>
    <t>预计改善6600户农户生活条件，增强农户幸福感、获得感。</t>
  </si>
  <si>
    <t>扶贫及乡村振兴工作宣传、培训、迎检、考核等经费</t>
  </si>
  <si>
    <t>5300001236964372</t>
  </si>
  <si>
    <t>项目管理费</t>
  </si>
  <si>
    <t>保障开展扶贫及乡村振兴工作宣传、培训、迎检、考核等经费，含井研县大豆玉米复合种植产业集群项目工作经费。</t>
  </si>
  <si>
    <t>保障乡村振兴工作顺利开展，助力乡村全面振兴。</t>
  </si>
  <si>
    <t>乡村振兴相关经费，不涉及群众参与和利益联结。</t>
  </si>
  <si>
    <t>项目前期费</t>
  </si>
  <si>
    <t>5300001236967132</t>
  </si>
  <si>
    <t>扶贫项目及乡村振兴项目规划、设计、评审、监理等费用。</t>
  </si>
  <si>
    <t>按规定提取项目管理费，不涉及群众参与和利益联结。</t>
  </si>
  <si>
    <t>易地扶贫搬迁贷款贴息</t>
  </si>
  <si>
    <t>5300001236968526</t>
  </si>
  <si>
    <t>易地搬迁后扶</t>
  </si>
  <si>
    <t>易地扶贫搬迁贷款债券贴息补助</t>
  </si>
  <si>
    <t>县国投公司</t>
  </si>
  <si>
    <t>易地扶贫搬迁贷款贴息。</t>
  </si>
  <si>
    <t>实施易地扶贫搬迁贷款贴息补助，对规划内的易地扶贫搬迁贷款按规定予以贴息补助。</t>
  </si>
  <si>
    <t>预计为400户农户提供贷款贴息，保障易地扶贫搬迁贷款稳定。</t>
  </si>
  <si>
    <t>农村公益岗位开发项目</t>
  </si>
  <si>
    <t>5300001262673751</t>
  </si>
  <si>
    <t>公益岗位</t>
  </si>
  <si>
    <t>按政策要求预估新开发公益岗位320个，预计从5月起算至12月共8个月，每月300元/人。</t>
  </si>
  <si>
    <t>促进就业困难人员稳定就业，实施就业再就业政策，科学规范开发公益性岗位，为广大就业困难群众谋福祉。</t>
  </si>
  <si>
    <t>预计开发农村公益岗位320个，增加脱贫户和监测户就业务工收入。</t>
  </si>
  <si>
    <t>补充防致贫返贫求助基金</t>
  </si>
  <si>
    <t>5300001257871138</t>
  </si>
  <si>
    <t>防贫保险（基金）</t>
  </si>
  <si>
    <t>根据《井研县防止致贫返贫救助基金管理办法（修订）》第五条“当救助基金使用后低于30万元时，县财政应及时进行补充”，今年补充防致贫返贫求助基金50万元。</t>
  </si>
  <si>
    <t>聚焦可能导致致贫返贫的风险，采取针对性措施，稳定消除或防止新产生绝对贫困。</t>
  </si>
  <si>
    <t>解决群众因病因灾因意外事故等的困难问题。</t>
  </si>
  <si>
    <t>研城街道高坡村2024年新型农村集体经济扶持项目</t>
  </si>
  <si>
    <t>5300001262476238</t>
  </si>
  <si>
    <t>研城街道</t>
  </si>
  <si>
    <t>五谷村</t>
  </si>
  <si>
    <t>研城街道五谷农耕文化研学服务中心项目，高坡村与五谷村抱团在五谷村修建农耕文化研学服务中心1处（主体），占地面积约368平方米。</t>
  </si>
  <si>
    <t>采取资产租赁方式，由子爱田源家庭农场承租合作发展农耕文化并推动农文旅产业融合。预计带动农户15余户获得工作岗位，村集体获得租金收益和二次分红。</t>
  </si>
  <si>
    <t>周坡镇黄桷村4组等8处提灌站配电工程建设项目</t>
  </si>
  <si>
    <t>5300001262479094</t>
  </si>
  <si>
    <t>农村基础设施（含产业配套基础设施）</t>
  </si>
  <si>
    <t>农村电网建设</t>
  </si>
  <si>
    <t>新增200KVA配电变压器5台及配套设施6套，新架10KV线路2.5千米、0.4KV线路3.1千米，铺设0.4KV低压电缆0.8千米，新竖18米电杆1基、15米电杆29基、12米电杆34基、10米电杆2基。</t>
  </si>
  <si>
    <t>进一步补齐完善农村特色产业基础设施，带动群众致富增收，助力乡村全面振兴。</t>
  </si>
  <si>
    <t>预计吸纳当地5人务工获得劳动报酬。</t>
  </si>
  <si>
    <t>千佛镇千佛村公共服务设施建设项目</t>
  </si>
  <si>
    <t>5300001262480311</t>
  </si>
  <si>
    <t>千佛镇</t>
  </si>
  <si>
    <t>千佛村</t>
  </si>
  <si>
    <t>建设千佛村群众文化活动及农产品展示中心1处，建筑面积约300平方米；粮蔬高效复合示范产业园区公共服务管理房提升改造。</t>
  </si>
  <si>
    <t>进一步补齐完善农村公共基础设施和公共服务短板，持续提高农民生活质量、促进城乡均衡协调发展，推进美丽宜居乡村建设。</t>
  </si>
  <si>
    <t>预计吸纳当地2人务工获得劳动报酬。</t>
  </si>
  <si>
    <t>镇阳镇云峰村产业道路补短项目</t>
  </si>
  <si>
    <t>5300001262481263</t>
  </si>
  <si>
    <t>产业路、资源路、旅游路建设</t>
  </si>
  <si>
    <t>镇阳镇</t>
  </si>
  <si>
    <t>云峰村</t>
  </si>
  <si>
    <t>柑橘园区产业道路加宽长1900米宽1.5米厚0.18米，唐家山产业道路加宽长2000米宽1.5米厚0.18米。</t>
  </si>
  <si>
    <t>预计吸纳当地10人务工获得劳动报酬，劳动报酬不低于投资金额的10%。</t>
  </si>
  <si>
    <t>马踏镇七盘山村庭院整治项目</t>
  </si>
  <si>
    <t>5300001262482103</t>
  </si>
  <si>
    <t>人居环境整治</t>
  </si>
  <si>
    <t>村容村貌提升</t>
  </si>
  <si>
    <t>实施庭院整治约60户。</t>
  </si>
  <si>
    <t>进一步补齐完善农村人居环境短板，改善村容村貌，促进农村宜居宜业发展。</t>
  </si>
  <si>
    <t>预计改善60户农户生活条件，增强农户幸福感、获得感。</t>
  </si>
  <si>
    <t>竹园镇庭院整治项目</t>
  </si>
  <si>
    <t>5300001262482865</t>
  </si>
  <si>
    <t>竹园镇</t>
  </si>
  <si>
    <t>广新村、烈士村</t>
  </si>
  <si>
    <t>实施庭院整治47户。</t>
  </si>
  <si>
    <t>预计改善47户农户生活条件，增强农户幸福感、获得感。</t>
  </si>
  <si>
    <t>井研脱贫群众消费帮扶及井研特色农产品和文化IP打造项目</t>
  </si>
  <si>
    <t>5300001262484735</t>
  </si>
  <si>
    <t>加工流通项目</t>
  </si>
  <si>
    <t>品牌打造和展销平台</t>
  </si>
  <si>
    <t>县委宣传部</t>
  </si>
  <si>
    <t>打造具有井研特色的数字人形象好物推荐官，运用虚拟现实、增强现实与人工智能技术助力井研县脱贫群众消费扶贫和特色农产品电商带货，在5大新媒体平台（视频号、快手、抖音、小红书、哔哩哔哩）搭建矩阵和代运营，提供“品牌+传播+销售”的一体化服务，提高井研特色农产品在5大流量平台知名度，提高脱贫群众消费扶贫量和井研县特色农产品销量。</t>
  </si>
  <si>
    <t>提高井研特色农产品在5大流量平台知名度，提高脱贫群众消费扶贫量和井研县特色农产品销量。</t>
  </si>
  <si>
    <t>预计带动全县10000户群众增收。</t>
  </si>
  <si>
    <t>集益镇杆管线搬迁项目</t>
  </si>
  <si>
    <t>5300001262485784</t>
  </si>
  <si>
    <t>集慈线10kv、大沼项目专项搬迁。</t>
  </si>
  <si>
    <t>预计吸纳当地3人务工获得劳动报酬。</t>
  </si>
  <si>
    <t>集益镇柑橘园区种质资源科研棚项目</t>
  </si>
  <si>
    <t>5300001262487170</t>
  </si>
  <si>
    <t>产业服务支撑项目</t>
  </si>
  <si>
    <t>科技服务</t>
  </si>
  <si>
    <t>东财公司</t>
  </si>
  <si>
    <t>新建柑橘园区种质资源科研棚，用于公益性科普全球种质资源、科普育苗全环节。</t>
  </si>
  <si>
    <t>进一步补齐完善农村产业科技服务短板，持续研发新技术新品种，提高农产品生产质量，提升产业带动增收能力。</t>
  </si>
  <si>
    <t>预计吸纳当地10人务工获得劳动报酬。</t>
  </si>
  <si>
    <t>集益镇柑橘园区种质资源科研棚项目配套项目</t>
  </si>
  <si>
    <t>5300001263433908</t>
  </si>
  <si>
    <t>为新建的柑橘园区种质资源科研棚配套设施设备。</t>
  </si>
  <si>
    <t>集益镇人居环境提升项目</t>
  </si>
  <si>
    <t>5300001262488622</t>
  </si>
  <si>
    <t>国道213及百里产业环线环境卫生整治，麻柳沟整体整治补短等。雨台新农村公路沿线改造提升及国道213线（周坡路口至柑橘文化广场）环境整治等。场地平整、苗木规范，品比园环境提升。12户农户庭院及沿途周边的环境进行改造治理。对集益镇至周坡镇百里产业环线的人居环境进行整治等。文武广场改建及周边文化元素软植入。</t>
  </si>
  <si>
    <t>集益镇公共服务设施建设项目</t>
  </si>
  <si>
    <t>5300001262489617</t>
  </si>
  <si>
    <t>界牌村新建柑橘文化研学体验中心1处，占地面积约1000平方米；文化馆胡式民居修缮改建；拉练生成粮繁中心提升村道堡坎、机耕道项目等；雨台村办事不出村服务阵地提升。</t>
  </si>
  <si>
    <t>集益镇庭院整治项目</t>
  </si>
  <si>
    <t>5300001262490405</t>
  </si>
  <si>
    <t>百里产业环线内约80户庭院整治，在产业大道沿线约15000平方彩钢棚喷涂或更换等。</t>
  </si>
  <si>
    <t>预计改善80户农户生活条件，增强农户幸福感、获得感。</t>
  </si>
  <si>
    <t>集益镇界牌村厕污共治项目</t>
  </si>
  <si>
    <t>5300001262491105</t>
  </si>
  <si>
    <t>农村卫生厕所改造</t>
  </si>
  <si>
    <t>16户新（改）建五格池，户均不超过3600元。</t>
  </si>
  <si>
    <t>进一步补齐完善农村污水处理短板，提高污水治理能力，促进农村宜居宜业发展。</t>
  </si>
  <si>
    <t>预计改善16户农户生活条件，增强农户幸福感、获得感。</t>
  </si>
  <si>
    <t>王村镇庭院整治项目</t>
  </si>
  <si>
    <t>5300001262491770</t>
  </si>
  <si>
    <t>王村镇</t>
  </si>
  <si>
    <t>实施庭院整治约559户，并对50户庭院彩钢棚进行整治。</t>
  </si>
  <si>
    <t>预计改善559户农户生活条件，增强农户幸福感、获得感。</t>
  </si>
  <si>
    <t>王村镇村容村貌提升项目</t>
  </si>
  <si>
    <t>5300001262492513</t>
  </si>
  <si>
    <t>磨池桥头、高家坝、代坝儿、四湾头、友谊水坝、磨池27组产业园等人居环境提升，并配套设施建设等8处。粮油走廊电力通讯杆管线路搬迁，粮油走廊农村废弃住房、看守棚、圈舍等予以拆除复耕复种。磨池村农村废旧住房和圈舍拆除。五农、小桥、集体、王村社区分别实施“四清四拆”，粮油走廊道路两侧边坡、马沟、路肩、堡坎清理整治。小桥子村、五农村、集体村、梅旺村村容村貌提升。</t>
  </si>
  <si>
    <t>预计吸纳当地30人务工获得劳动报酬。</t>
  </si>
  <si>
    <t>王村镇五龙村基础设施补短项目</t>
  </si>
  <si>
    <t>5300001262493295</t>
  </si>
  <si>
    <t>农村道路建设</t>
  </si>
  <si>
    <t>五农村</t>
  </si>
  <si>
    <t>五农村产业大道沿线1500平方米道路修复。</t>
  </si>
  <si>
    <t>三江镇多彩果蔬工厂玻璃棚和连栋温室项目</t>
  </si>
  <si>
    <t>5300001262493909</t>
  </si>
  <si>
    <t>智慧农业</t>
  </si>
  <si>
    <t>三江镇</t>
  </si>
  <si>
    <t>三江村</t>
  </si>
  <si>
    <t>建设连栋温室约6200平方并配套设备，建设玻璃温室约3100平方。</t>
  </si>
  <si>
    <t>提升智慧农业生产水平，提高农产品生产质量，提升产业带动增收能力。</t>
  </si>
  <si>
    <t>三江镇产业用电补短项目</t>
  </si>
  <si>
    <t>5300001262494691</t>
  </si>
  <si>
    <t>新建功率400千伏安变压器1台及配套设施，新建线路和改造线路约450米。</t>
  </si>
  <si>
    <t>三江镇三江村庭院整治项目</t>
  </si>
  <si>
    <t>5300001262495310</t>
  </si>
  <si>
    <t>实施庭院整治约10户。</t>
  </si>
  <si>
    <t>预计改善10户农户生活条件，增强农户幸福感、获得感。</t>
  </si>
  <si>
    <t>三江镇三江村环境整治项目</t>
  </si>
  <si>
    <t>5300001262496448</t>
  </si>
  <si>
    <t>三江村、解放村</t>
  </si>
  <si>
    <t>对公厕进行加固维修并对周边进行人居环境整治。</t>
  </si>
  <si>
    <t>千佛镇千佛村粮蔬高效复合示范基地农资采购项目</t>
  </si>
  <si>
    <t>5300001262502196</t>
  </si>
  <si>
    <t>生猪产业通道入口至粮蔬基地出口线路两边土地30余亩的粮蔬种苗、肥料、农膜、蔬菜苗等农资购买。</t>
  </si>
  <si>
    <t>千佛镇民建村弱电电杆电线整治项目</t>
  </si>
  <si>
    <t>5300001262502724</t>
  </si>
  <si>
    <t>民建村</t>
  </si>
  <si>
    <t>对产业园区及沿线道路电杆、电线进行清理移栽。</t>
  </si>
  <si>
    <t>纯复镇集体渔场及沿线基础设施建设项目</t>
  </si>
  <si>
    <t>5300001262503647</t>
  </si>
  <si>
    <t>田家沟村、跃进村</t>
  </si>
  <si>
    <t>新建公厕2个，修复破损路面47.8立方，尾水塘坎维修加固混凝土200平方等配套设施。</t>
  </si>
  <si>
    <t>纯复镇水产养殖设施配套项目</t>
  </si>
  <si>
    <t>5300001262504690</t>
  </si>
  <si>
    <t>生产项目</t>
  </si>
  <si>
    <t>水产养殖业发展</t>
  </si>
  <si>
    <t>田家沟村、跃进村、红庙村</t>
  </si>
  <si>
    <t>购置高压冲洗机1台，充氧机3台，纳米增氧盘152个等。</t>
  </si>
  <si>
    <t>进一步完善水产养殖设施短板，提高水产品产量，促进水产业长期稳定发展。</t>
  </si>
  <si>
    <t>预计吸纳当地1人务工获得劳动报酬。</t>
  </si>
  <si>
    <t>纯复镇庭院整治项目</t>
  </si>
  <si>
    <t>5300001262507017</t>
  </si>
  <si>
    <t>实施庭院整治25户。</t>
  </si>
  <si>
    <t>预计改善25户农户生活条件，增强农户幸福感、获得感。</t>
  </si>
  <si>
    <t>纯复镇人居环境整治项目</t>
  </si>
  <si>
    <t>5300001262507781</t>
  </si>
  <si>
    <t>跃进村、红庙村</t>
  </si>
  <si>
    <t>跃进村井分路沿线公共区域花园贴砖，新建创意围墙；跃进村至红庙村环境提升5处。</t>
  </si>
  <si>
    <t>王村镇场镇提升项目</t>
  </si>
  <si>
    <t>5300001262508643</t>
  </si>
  <si>
    <t>社区</t>
  </si>
  <si>
    <t>人行道硬化及画格长1120米、宽3.5米，厚0.08米；行道树修剪，背街小巷“五乱”治理，童伴之家改造项目，新建文化休闲广场及护坡堡坎40米，污水管网维修清掏、路面修补、路灯维修等。</t>
  </si>
  <si>
    <t>2023年</t>
  </si>
  <si>
    <t>王村镇产业配套基础设施建设项目</t>
  </si>
  <si>
    <t>5300001262509086</t>
  </si>
  <si>
    <t>五农村4组原明德小学入口道路修复整治、护坡堡坎60米；集体村7组道路修复整治30米；磨池村13组会车坝硬化286平米，厚0.08米。</t>
  </si>
  <si>
    <t>王村镇公共服务设施建设项目</t>
  </si>
  <si>
    <t>5300001262509650</t>
  </si>
  <si>
    <t>粮油主题宣传展示，制作道路指引指示牌。五农村粮油走廊农产品展示点及公厕建设1处；磨池村、龙池村新建村民文化活动中心及广场建设4处；磨池村农产品展示及粮油展示中心建设、生态停车场建设1处。梅旺村农产品展示中心及多功能服务中心建设、购置办公设施设备。</t>
  </si>
  <si>
    <t>竹园镇人居环境整治项目</t>
  </si>
  <si>
    <t>5300001262510207</t>
  </si>
  <si>
    <t>国道348线至广新村村委会办公室沿线“五清”环境整治，文化提升，点位整治。广新村竹广路沿线环境卫生五清整治3.5千米。茶文化宣传设施1套。高石坎村农产品展示中心布展，护坡整治，清杂、砖砌堡坎；院坝整治、铺设便民道等；安装供水塔、电力线等。</t>
  </si>
  <si>
    <t>井研县南部百里粮油走廊沿线提升设计项目</t>
  </si>
  <si>
    <t>5300001262510699</t>
  </si>
  <si>
    <t>村庄规划编制</t>
  </si>
  <si>
    <t>聘请第三方设计井研县南部百里粮油走廊沿线提升项目。</t>
  </si>
  <si>
    <t>为井研县南部百里粮油走廊沿线环境提升提供科学规划支撑。</t>
  </si>
  <si>
    <t>井研县乡镇级片区人居环境整治专项规划报告编制项目</t>
  </si>
  <si>
    <t>5300001262511293</t>
  </si>
  <si>
    <t>聘请第三方规划编制井研县乡镇级片区人居环境整治专项规划报告。</t>
  </si>
  <si>
    <t>为井研县乡镇级片区人居环境整治专项规划提升科学规划支撑。</t>
  </si>
  <si>
    <t>高凤镇红星村油茶病虫害防治试验室建设项目</t>
  </si>
  <si>
    <t>5300001262511797</t>
  </si>
  <si>
    <t>高凤镇</t>
  </si>
  <si>
    <t>红星村</t>
  </si>
  <si>
    <t>新建油茶病虫害防治试验室一处约400平方米。</t>
  </si>
  <si>
    <t>进一步补齐完善农村产业科技服务短板，降低油茶叶业病虫害，稳定茶叶产量，确保茶农增收。</t>
  </si>
  <si>
    <t>宝五镇庭院整治项目</t>
  </si>
  <si>
    <t>5300001262512556</t>
  </si>
  <si>
    <t>宝五镇</t>
  </si>
  <si>
    <t>实施庭院整治约185户.</t>
  </si>
  <si>
    <t>预计改善185户农户生活条件，增强农户幸福感、获得感。</t>
  </si>
  <si>
    <t>周坡镇电商人才培养项目</t>
  </si>
  <si>
    <t>5300001262512950</t>
  </si>
  <si>
    <t>人才培养</t>
  </si>
  <si>
    <t>委托专业公司为我镇培养专业的电商人才10名。</t>
  </si>
  <si>
    <t>培养专业人才，助力乡村人才振兴。</t>
  </si>
  <si>
    <t>培养专业人才10名。</t>
  </si>
  <si>
    <t>高凤镇场镇提升项目</t>
  </si>
  <si>
    <t>5300001262549878</t>
  </si>
  <si>
    <t>更换破旧店招店牌约120平方米，整治破损管网100米，农贸市场新建堡坎65米，杆管线整治，临街屋面抹灰约1830平方米，旧楼房刷白约2060平方米，老旧房屋顶整治205平方米，下街木门、窗户刷漆171平方米，重要地段打造760平方米，部分位置绿化，原有花箱补种绿植，采购花箱3组，便民中心提升整治，核心区柱头包装，安装宣传牌，连乐铁路涵洞两侧环境提升打造约1000平方米。</t>
  </si>
  <si>
    <t>高凤镇红星湖农旅线缆整治项目</t>
  </si>
  <si>
    <t>5300001262550304</t>
  </si>
  <si>
    <t>核心区域内线缆整治，地缆建设。</t>
  </si>
  <si>
    <t>门坎村庭院经济示范提升项目</t>
  </si>
  <si>
    <t>5300001262551358</t>
  </si>
  <si>
    <t>门坎村</t>
  </si>
  <si>
    <t>实施庭院整治30余户，并对周围土地进行规整，因地制宜发展特色庭院经济，促进农户增收。</t>
  </si>
  <si>
    <t>预计改善30户农户生活条件，增强农户幸福感、获得感。</t>
  </si>
  <si>
    <t>周坡镇场镇提升项目</t>
  </si>
  <si>
    <t>5300001262552128</t>
  </si>
  <si>
    <t>修补标识标线1800平方米，破旧房屋、街面整治3500平方米。便民服务中心提升改造320平方米，规范农产品交易场所和街道1600立方米。安装装太阳能路灯100套，更换太阳能路灯50套。</t>
  </si>
  <si>
    <t>预计吸纳当地20人务工获得劳动报酬。</t>
  </si>
  <si>
    <t>研经镇场镇提升项目</t>
  </si>
  <si>
    <t>5300001262552665</t>
  </si>
  <si>
    <t>房屋外墙立面整治约50户，规范整治通信杆管线，安装违停抓拍设备4套。</t>
  </si>
  <si>
    <t>纯复镇场镇提升项目</t>
  </si>
  <si>
    <t>5300001262553260</t>
  </si>
  <si>
    <t>统一店招店牌1000平方米，老旧木门整治及卷帘门翻新6000平方米，新建便民停车场3个，新装监控3个，购置垃圾箱、果皮箱40个，更换照明设备40个。整治破旧房屋3处，改造升级便民服务中心，场镇及场口等主要地段环境提升。纯复和分全街道路面黑化8100平方米，5-7厘米厚。</t>
  </si>
  <si>
    <t>宝五镇场镇提升项目</t>
  </si>
  <si>
    <t>5300001262553860</t>
  </si>
  <si>
    <t>对场镇3所老旧房屋进行翻新改造，更换集镇花箱绿植，清理规范管线路2500米；拆除违规建筑，危房整治1座，修建文化墙50米，打围整治60米。集镇街面美化刷墙、装潢柱头；在宝五卫生院、加油站场口修建仿古花台，场镇内修建花园5个；文化广告宣传，店招店牌整治200个，安装便民服务户外P3全彩LED显示屏，屏幕4.75平方米，控制器1台等。</t>
  </si>
  <si>
    <t>镇阳镇场镇提升项目</t>
  </si>
  <si>
    <t>5300001262554446</t>
  </si>
  <si>
    <t>围挡150平方米，新建平台20平方米，步梯10米，硬化地面240平方米，新建文化墙60平方米，新建花坛200平方米，场镇范围内种植绿植2000株，街道树木修剪约120颗，加油站对面，河道周边清表400平方米，铺设草坪150平方米，硬化1.5米宽人行步道约260米等。新建路外停车场1个，面积约800平方米，并配套绿化。清理规范通讯、电力所涉的电杆、线路、箱体和变压器，维修路灯及线路，对杂乱的杆管线进行捆绑规范。破旧外墙粉刷2990平方米，彩绘475平方米，农技站漏雨彩钢棚换琉璃瓦160平方米，打围治理220平方米，门窗刷漆16平方米及维修，墙面20平方米粉刷及新建15米长檐口，宣传栏更新及新建15米长檐口，堡坎处理20平方米。场头场尾等特色文化打造3处，打围的宣传栏更新50平方米，新建宣传栏40平方米。</t>
  </si>
  <si>
    <t>千佛镇庭院整治项目</t>
  </si>
  <si>
    <t>5300001262555310</t>
  </si>
  <si>
    <t>千佛村、新群村</t>
  </si>
  <si>
    <t>实施庭院整治45户。</t>
  </si>
  <si>
    <t>预计改善45户农户生活条件，增强农户幸福感、获得感。</t>
  </si>
  <si>
    <t>研经镇人居环境整治项目</t>
  </si>
  <si>
    <t>5300001262555957</t>
  </si>
  <si>
    <t>产业环线内开展五清行动。</t>
  </si>
  <si>
    <t>研城街道新兴村微动力维护项目</t>
  </si>
  <si>
    <t>5300001262556809</t>
  </si>
  <si>
    <t>农村污水治理</t>
  </si>
  <si>
    <t>新兴村</t>
  </si>
  <si>
    <t>微动力清掏6个点位、更换电机4台、浮球阀3个、活性污泥运费2车、气泵 、米bbr模块100公斤。</t>
  </si>
  <si>
    <t>高凤镇产业宣传项目</t>
  </si>
  <si>
    <t>5300001262557547</t>
  </si>
  <si>
    <t>产业广告宣传。</t>
  </si>
  <si>
    <t>周坡镇团山村、友盟村产业道提升项目</t>
  </si>
  <si>
    <t>5300001262559046</t>
  </si>
  <si>
    <t>团山村、友盟村</t>
  </si>
  <si>
    <t>产业道路沿线种植行道柑橘树2900株，种植木春菊3500平方米。</t>
  </si>
  <si>
    <t>周坡镇农旅产业建设项目</t>
  </si>
  <si>
    <t>5300001262560083</t>
  </si>
  <si>
    <t>团山村农旅融合标识标牌30—60处，配置特色文化、农旅、产业标识标牌及宣传简介栏50个。</t>
  </si>
  <si>
    <t>竹园镇农耕文化展示项目</t>
  </si>
  <si>
    <t>5300001262560926</t>
  </si>
  <si>
    <t>在重要地段对农耕文化进行展示。</t>
  </si>
  <si>
    <t>马踏镇农村综合服务中心提升项目</t>
  </si>
  <si>
    <t>5300001262571496</t>
  </si>
  <si>
    <t>粮油园区</t>
  </si>
  <si>
    <t>建筑广场、停车场、水塘、人行步道、车行道等配套提升约500平方米。</t>
  </si>
  <si>
    <t>宝五镇生态涵养修复项目</t>
  </si>
  <si>
    <t>5300001262572110</t>
  </si>
  <si>
    <t>瓦窑村</t>
  </si>
  <si>
    <t>磨池河瓦窑村12、13组段180亩水域种植水竹、红芦苇、水蝴蝶、水草珠、水福花等水生植物，沿河岸种植黄花槐、滴水观音、金丝竹、马蹄莲、麦冬、芙蓉树、女贞、樱桃树等植物，实施生态涵养修复，保持水土。</t>
  </si>
  <si>
    <t>东林镇场镇提升项目</t>
  </si>
  <si>
    <t>5300001262601257</t>
  </si>
  <si>
    <t>4处房屋外墙立面整治；弱电线路下地，铺设管道，修建检查井，通信线路采购购置和人工，网络终端入户安装、调测；重要地段打造8处。</t>
  </si>
  <si>
    <t>预计吸纳当地7人务工获得劳动报酬。</t>
  </si>
  <si>
    <t>千佛镇场镇提升项目</t>
  </si>
  <si>
    <t>5300001262601760</t>
  </si>
  <si>
    <t>杆管线清理、排水沟清淤、更换雨篦子、排水沟整治。对公路停车线进行完善、沿线建筑物的墙面瓷砖填补。</t>
  </si>
  <si>
    <t>三江镇场镇提升项目</t>
  </si>
  <si>
    <t>5300001262602460</t>
  </si>
  <si>
    <t>红砖墙外立面抹灰3000平方米，青水墙外立面整治5000平方米，外墙木纹漆造型300平方米，瓷砖墙面清洗8000平方米。雨棚更换120个、漆门窗1000平方米，卷帘门翻新600个，老旧电线杆、勾臂箱喷漆，规范店招店牌800平方米。规范洗车场、废旧回收点等。</t>
  </si>
  <si>
    <t>集益镇场镇提升项目</t>
  </si>
  <si>
    <t>5300001262603072</t>
  </si>
  <si>
    <t>整理、绿化用地300平方，柑橘文化展示点1个，拆除硬化路面1000平方，黑化路面805平方，排水沟整治101米，水沟盖板10.5平方，修建围墙长25米、高1.8米，修遮挡大门2处。翻新门市卷帘门77个、新建垃圾亭2个、门窗翻新34个、竹编打围200平方米、路沿石20个、墙面一般抹灰650平方米、墙体仿瓷2500平方米、路面硬化及补烂400平方米、砖彻围墙180米、下水道清理300米、绿化500平方米。文化活动中心厨3套、制度牌5个、固定展板6个、立体标识牌3个、PVC形象墙5面、文化墙2面、彩钢打围140平方米、仿真草坪165平方米、墙体画6个、墙体喷绘2面、标牌16个、其他PVC字或造型81个。</t>
  </si>
  <si>
    <t>竹园镇场镇提升项目</t>
  </si>
  <si>
    <t>5300001262603569</t>
  </si>
  <si>
    <t>水沟整治100米，屋顶更换顶棚500平方米，猪肉摊位钢架整治400余米，维修立柱以及钢架刷防锈漆、制作农贸市场大门及宣传牌等。</t>
  </si>
  <si>
    <t>王村镇龙池村2023年新型农村集体经济项目</t>
  </si>
  <si>
    <t>5300001262605992</t>
  </si>
  <si>
    <t>龙池村</t>
  </si>
  <si>
    <t>新建农产品展销综合服务中心及配套基础设施，占地约19.59亩。</t>
  </si>
  <si>
    <t>村集体自主经营或与第三方合作共同壮大发展地方特色优势产业，预计吸纳50人获得就业岗位，并带动周围群众发展柑橘等产业获得生产收入。</t>
  </si>
  <si>
    <t>井研县2024年优势特色产业集群项目</t>
  </si>
  <si>
    <t>5300001262606587</t>
  </si>
  <si>
    <t>优势特色产业集群项目。</t>
  </si>
  <si>
    <t>进一步补齐完善农村产业基础设施短板，提升基础设施供给质量，保持经济平稳健康发展。</t>
  </si>
  <si>
    <t>发展优势特色产业，提高粮食作物产量，带动群众增收。</t>
  </si>
  <si>
    <t>高凤镇红星村污水管网项目</t>
  </si>
  <si>
    <t>5300001262607051</t>
  </si>
  <si>
    <t>新建污水管网5115米。</t>
  </si>
  <si>
    <t>王村镇稻虾现代农业园区奖补标准化提灌站建设项目</t>
  </si>
  <si>
    <t>5300001263447825</t>
  </si>
  <si>
    <t>梅旺村</t>
  </si>
  <si>
    <t>建设标准化提灌站1个。</t>
  </si>
  <si>
    <t>发展优势特色产业，提高粮食作物和龙虾产量，带动群众增收。</t>
  </si>
  <si>
    <t>集益镇标准化园区预冷柑橘通风库建设项目</t>
  </si>
  <si>
    <t>5300001262608065</t>
  </si>
  <si>
    <t>农产品仓储保鲜冷链基础设施建设</t>
  </si>
  <si>
    <t>支持产业强村资金，建设全封闭通风库约540平方米，重钢结构，层高9米。</t>
  </si>
  <si>
    <t>门坎镇白合村11组新增变压设施项目</t>
  </si>
  <si>
    <t>5300001258265562</t>
  </si>
  <si>
    <t>白合村</t>
  </si>
  <si>
    <t>竹产业配套新安装S11M-250KVA变压器1台、低压电缆60米、低压综合配电柜1个、高压电缆500米等。</t>
  </si>
  <si>
    <t>井研县2023年“粮十条”补贴资金</t>
  </si>
  <si>
    <t>5300001263146593</t>
  </si>
  <si>
    <t>井研县2023年“粮十条”补贴资金缺口。</t>
  </si>
  <si>
    <t>充分调动抓粮种粮积极性，巩固粮油生产稳定发展良好态势。</t>
  </si>
  <si>
    <t>预计带动100户农户增收。</t>
  </si>
  <si>
    <t>王村镇集体村庭院整治项目</t>
  </si>
  <si>
    <t>5300001262610045</t>
  </si>
  <si>
    <t>集体村</t>
  </si>
  <si>
    <t>庭院整治112户、破旧房屋拆除6户，彩钢棚整治20户。</t>
  </si>
  <si>
    <t>王村镇集体村人居环境整治项目</t>
  </si>
  <si>
    <t>5300001262610653</t>
  </si>
  <si>
    <t>对聚居点、村委会环境进行整治。</t>
  </si>
  <si>
    <t>王村镇集体村社会化服务中心主体建设项目</t>
  </si>
  <si>
    <t>5300001262611201</t>
  </si>
  <si>
    <t>建设钢结构社会化服务中心主体约1500平方米。</t>
  </si>
  <si>
    <t>王村镇集体村社会化服务中心内部装饰项目</t>
  </si>
  <si>
    <t>5300001262611647</t>
  </si>
  <si>
    <t>对新建的社会化服务中心进行内部装饰。</t>
  </si>
  <si>
    <t>王村镇直播间及快检设备采购项目</t>
  </si>
  <si>
    <t>5300001262612428</t>
  </si>
  <si>
    <t>采购电商及粮油快检等相关设施设备，建立功能区域。</t>
  </si>
  <si>
    <t>王村镇集体村电力管线整治项目</t>
  </si>
  <si>
    <t>5300001262612824</t>
  </si>
  <si>
    <t>整治供电杆管8根。</t>
  </si>
  <si>
    <t>王村镇集体村通讯管线整治项目</t>
  </si>
  <si>
    <t>5300001262642646</t>
  </si>
  <si>
    <t>迁移通讯杆管10根。</t>
  </si>
  <si>
    <t>王村镇集体村园区布局项目</t>
  </si>
  <si>
    <t>5300001262643292</t>
  </si>
  <si>
    <t>产业园区“水稻+”功能布局3处。</t>
  </si>
  <si>
    <t>王村镇集体村园区道路指引项目</t>
  </si>
  <si>
    <t>5300001262643703</t>
  </si>
  <si>
    <t>安装道路指引等标识标牌。</t>
  </si>
  <si>
    <t>王村镇集体村园区重要地段整治提升项目</t>
  </si>
  <si>
    <t>5300001262644071</t>
  </si>
  <si>
    <t>整治提升重要地段5处。</t>
  </si>
  <si>
    <t>王村镇集体村“水稻+”园区数字赋能示范项目</t>
  </si>
  <si>
    <t>5300001263005805</t>
  </si>
  <si>
    <t>购置农业生产小气候观测站、田间土壤在线监测仪、田间AI虫情自动监测站等设备，建立智能化粮油农情监测站，并对接井研县数字乡村大数据平台，实现数据线上管理、自动汇总、智能化分析。</t>
  </si>
  <si>
    <t>进一步补齐完善农村产业科技服务短板，监测预警农产品生产情况，提高农产品生产质量，提升产业带动增收能力。</t>
  </si>
  <si>
    <t>王村镇集体村农旅融合提升项目</t>
  </si>
  <si>
    <t>5300001262644515</t>
  </si>
  <si>
    <t>对闲置养殖场进行农旅融合提升改造。</t>
  </si>
  <si>
    <t>王村镇集体村羊肚菌产业育种项目</t>
  </si>
  <si>
    <t>5300001262645351</t>
  </si>
  <si>
    <t>建设羊肚菌特色产业育种区。</t>
  </si>
  <si>
    <t>王村镇集体村路灯建设项目</t>
  </si>
  <si>
    <t>5300001262646287</t>
  </si>
  <si>
    <t>公共照明设施</t>
  </si>
  <si>
    <t>新建及维修村道路灯100余盏。</t>
  </si>
  <si>
    <t>进一步完善农村公共照明设施，提高夜间安全性，提升公共安全感。</t>
  </si>
  <si>
    <t>王村镇集体村稻虾基地田块平整项目</t>
  </si>
  <si>
    <t>5300001262646969</t>
  </si>
  <si>
    <t>稻虾基地田块平整80余亩。</t>
  </si>
  <si>
    <t>进一步完善产业基础配套设施，带动当地群众就地就近就业增收，促进乡村振兴全面发展。</t>
  </si>
  <si>
    <t>王村镇集体村集体经济羊肚菌育种中心建设项目</t>
  </si>
  <si>
    <t>5300001263006987</t>
  </si>
  <si>
    <t>与业主合作建设羊肚菌育种中心，总投资120万元，业主自筹80万，集体经济投入40万元，集体经济投入主要用于育苗相关设备采购。</t>
  </si>
  <si>
    <t>纯复镇田家沟村稻鱼稻虾共生整治项目</t>
  </si>
  <si>
    <t>5300001262647603</t>
  </si>
  <si>
    <t>整治稻鱼稻虾共生水田50亩，作防渗处理，周边铺设防逃网，硬化生产道1.5米宽800米长。</t>
  </si>
  <si>
    <t>纯复镇田家沟村水产园区能力提升项目</t>
  </si>
  <si>
    <t>5300001262649009</t>
  </si>
  <si>
    <t>采购安装物联网设备，建立水产园区监测及预警系统。</t>
  </si>
  <si>
    <t>纯复镇田家沟村园区节点打造项目</t>
  </si>
  <si>
    <t>5300001262653208</t>
  </si>
  <si>
    <t>村道入口精神文化宣传，园区标志，科技渔业及党建展示，沿途公共区域环境整治。</t>
  </si>
  <si>
    <t>纯复镇田家沟村农文旅融合建设项目</t>
  </si>
  <si>
    <t>5300001262653974</t>
  </si>
  <si>
    <t>对渠道至桃花坞沿线进行规整，两座生产用房改造、桃花坞周边步道建设、增设垂钓钓位等。</t>
  </si>
  <si>
    <t>纯复镇田家沟村水产园区可视化建设项目</t>
  </si>
  <si>
    <t>5300001262649967</t>
  </si>
  <si>
    <t>采购可视化设备，提升园区养殖可视化能力。</t>
  </si>
  <si>
    <t>纯复镇田家沟村研学基地建设项目</t>
  </si>
  <si>
    <t>5300001262654689</t>
  </si>
  <si>
    <t>对现有房屋进行改造，采购必要设施设备，打造渔文化研学基地。</t>
  </si>
  <si>
    <t>纯复镇实验室设备采购项目</t>
  </si>
  <si>
    <t>5300001262652497</t>
  </si>
  <si>
    <t>采购水产实验室相关设施设备，提升水产检测能力。</t>
  </si>
  <si>
    <t>进一步补齐完善农村产业科技服务短板，加强病害防治能力，提高农产品生产质量，提升产业带动增收能力。</t>
  </si>
  <si>
    <t>纯复镇田家沟村园区标识标牌项目</t>
  </si>
  <si>
    <t>5300001262655509</t>
  </si>
  <si>
    <t>跃进村、田家沟村</t>
  </si>
  <si>
    <t>制作路口标识标牌，制作安装宣传展示牌。</t>
  </si>
  <si>
    <t>纯复镇2025年人居环境整治项目</t>
  </si>
  <si>
    <t>5300001262656436</t>
  </si>
  <si>
    <t>田家沟村、跃进村、社区、观塘村</t>
  </si>
  <si>
    <t>跃进村沿线3户房屋整治、20户补墙，聚居点外新建花台，沿线补绿。社区街道两边绿化树，肖四卤店外水沟修补，店招店牌清洗，处理猪毛厂外道路沉陷，唐志强外花园，进场口路边花园清理。观塘村美丽乡村路局部修缮。田家沟村核心点位20户农户精修及视线范围内的农房进行补短整治和四院建设等。</t>
  </si>
  <si>
    <t>纯复镇直播间及快检设备采购项目</t>
  </si>
  <si>
    <t>5300001262651036</t>
  </si>
  <si>
    <t>采购电商及水产快检等相关设施设备，建立功能区域。</t>
  </si>
  <si>
    <t>纯复镇田家沟村道路黑化项目</t>
  </si>
  <si>
    <t>5300001262657205</t>
  </si>
  <si>
    <t>进口至桃花坞部分道路加宽，桃花坞至井分路900米长道路黑化。</t>
  </si>
  <si>
    <t>纯复镇田家沟村群英水库渠道整治项目</t>
  </si>
  <si>
    <t>5300001262658962</t>
  </si>
  <si>
    <t>对群英水库泄洪区进行修补300米。</t>
  </si>
  <si>
    <t>竹园镇胜泉村人居环境整治项目</t>
  </si>
  <si>
    <t>5300001262663388</t>
  </si>
  <si>
    <t>农村垃圾治理</t>
  </si>
  <si>
    <t>胜泉村</t>
  </si>
  <si>
    <t>整治原有露天垃圾池4个，购置勾背箱4个；村主道沿线环境整治。</t>
  </si>
  <si>
    <t>竹园镇广新村村道边坡安全整治项目</t>
  </si>
  <si>
    <t>5300001262664087</t>
  </si>
  <si>
    <t>广新村</t>
  </si>
  <si>
    <t>村道砖砌堡坎1处。</t>
  </si>
  <si>
    <t>消除道路安全隐患，确保农产品运输畅通。</t>
  </si>
  <si>
    <t>井研县2025年产业宣传标志牌项目</t>
  </si>
  <si>
    <t>5300001264037112</t>
  </si>
  <si>
    <t>研城街道、集益镇、千佛镇</t>
  </si>
  <si>
    <t>飞跃村、界牌村、瓦子坝村</t>
  </si>
  <si>
    <t>在研城街道、集益镇、千佛镇产业环线安装产业宣传标志牌等约64处。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</si>
</sst>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8"/>
      <color theme="1"/>
      <name val="宋体"/>
      <charset val="134"/>
      <scheme val="minor"/>
    </font>
    <font>
      <sz val="10"/>
      <name val="黑体"/>
      <charset val="134"/>
    </font>
    <font>
      <sz val="16"/>
      <name val="方正小标宋_GBK"/>
      <charset val="134"/>
    </font>
    <font>
      <b/>
      <sz val="9"/>
      <name val="宋体"/>
      <charset val="134"/>
      <scheme val="minor"/>
    </font>
    <font>
      <sz val="8"/>
      <name val="宋体"/>
      <charset val="134"/>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3">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Fill="1" applyAlignment="1">
      <alignment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0" fillId="0" borderId="0" xfId="0" applyNumberFormat="1" applyFill="1" applyAlignment="1">
      <alignment horizontal="center" vertical="center" wrapText="1"/>
    </xf>
    <xf numFmtId="0" fontId="2" fillId="0" borderId="0" xfId="0" applyFont="1" applyFill="1" applyAlignment="1">
      <alignment horizontal="center" vertical="center" wrapText="1"/>
    </xf>
    <xf numFmtId="0" fontId="0" fillId="0" borderId="0" xfId="0" applyFill="1">
      <alignment vertical="center"/>
    </xf>
    <xf numFmtId="0" fontId="3" fillId="0" borderId="0" xfId="0" applyFont="1" applyFill="1" applyAlignment="1">
      <alignment horizontal="center" vertical="center" wrapText="1"/>
    </xf>
    <xf numFmtId="0" fontId="1"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0" xfId="0" applyFont="1" applyFill="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1" fillId="0" borderId="0" xfId="0" applyNumberFormat="1"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7" fillId="0" borderId="1" xfId="0" applyNumberFormat="1" applyFont="1" applyFill="1" applyBorder="1" applyAlignment="1">
      <alignment horizontal="center" vertical="center" wrapText="1"/>
    </xf>
    <xf numFmtId="0" fontId="6" fillId="0" borderId="1" xfId="0" applyFont="1" applyFill="1" applyBorder="1" applyAlignment="1" quotePrefix="1">
      <alignment horizontal="center" vertical="center" wrapText="1"/>
    </xf>
    <xf numFmtId="0" fontId="7"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27"/>
  <sheetViews>
    <sheetView tabSelected="1" workbookViewId="0">
      <pane ySplit="5" topLeftCell="A6" activePane="bottomLeft" state="frozen"/>
      <selection/>
      <selection pane="bottomLeft" activeCell="K12" sqref="K12"/>
    </sheetView>
  </sheetViews>
  <sheetFormatPr defaultColWidth="9" defaultRowHeight="13.5"/>
  <cols>
    <col min="1" max="1" width="5.44166666666667" style="5" customWidth="1"/>
    <col min="2" max="2" width="12.625" style="5" customWidth="1"/>
    <col min="3" max="3" width="7.85833333333333" style="5" customWidth="1"/>
    <col min="4" max="8" width="9" style="5" customWidth="1"/>
    <col min="9" max="10" width="6.75" style="5" customWidth="1"/>
    <col min="11" max="11" width="32.625" style="6" customWidth="1"/>
    <col min="12" max="12" width="32.625" style="5" customWidth="1"/>
    <col min="13" max="13" width="21.625" style="5" customWidth="1"/>
    <col min="14" max="15" width="7.125" style="5" customWidth="1"/>
    <col min="16" max="17" width="6.375" style="5" customWidth="1"/>
    <col min="18" max="18" width="13.825" style="7" customWidth="1"/>
    <col min="19" max="21" width="11.625" style="7" customWidth="1"/>
    <col min="22" max="22" width="5.75" style="5" customWidth="1"/>
    <col min="23" max="23" width="6.175" style="5" customWidth="1"/>
    <col min="24" max="25" width="5.75" style="5" customWidth="1"/>
    <col min="26" max="26" width="9" style="8"/>
    <col min="27" max="16384" width="9" style="9"/>
  </cols>
  <sheetData>
    <row r="1" s="1" customFormat="1" spans="1:26">
      <c r="A1" s="10" t="s">
        <v>0</v>
      </c>
      <c r="B1" s="11"/>
      <c r="C1" s="11"/>
      <c r="D1" s="11"/>
      <c r="E1" s="11"/>
      <c r="F1" s="11"/>
      <c r="G1" s="11"/>
      <c r="H1" s="11"/>
      <c r="I1" s="11"/>
      <c r="J1" s="11"/>
      <c r="K1" s="17"/>
      <c r="L1" s="11"/>
      <c r="M1" s="11"/>
      <c r="N1" s="11"/>
      <c r="O1" s="11"/>
      <c r="P1" s="11"/>
      <c r="Q1" s="11"/>
      <c r="R1" s="20"/>
      <c r="S1" s="20"/>
      <c r="T1" s="20"/>
      <c r="U1" s="20"/>
      <c r="V1" s="11"/>
      <c r="W1" s="11"/>
      <c r="X1" s="11"/>
      <c r="Y1" s="11"/>
      <c r="Z1" s="22"/>
    </row>
    <row r="2" s="1" customFormat="1" ht="21" spans="1:26">
      <c r="A2" s="12" t="s">
        <v>1</v>
      </c>
      <c r="B2" s="12"/>
      <c r="C2" s="12"/>
      <c r="D2" s="12"/>
      <c r="E2" s="12"/>
      <c r="F2" s="12"/>
      <c r="G2" s="12"/>
      <c r="H2" s="12"/>
      <c r="I2" s="12"/>
      <c r="J2" s="12"/>
      <c r="K2" s="12"/>
      <c r="L2" s="12"/>
      <c r="M2" s="12"/>
      <c r="N2" s="12"/>
      <c r="O2" s="12"/>
      <c r="P2" s="12"/>
      <c r="Q2" s="12"/>
      <c r="R2" s="12"/>
      <c r="S2" s="12"/>
      <c r="T2" s="12"/>
      <c r="U2" s="12"/>
      <c r="V2" s="12"/>
      <c r="W2" s="12"/>
      <c r="X2" s="12"/>
      <c r="Y2" s="12"/>
      <c r="Z2" s="12"/>
    </row>
    <row r="3" s="1" customFormat="1" spans="1:26">
      <c r="A3" s="13" t="s">
        <v>2</v>
      </c>
      <c r="B3" s="13" t="s">
        <v>3</v>
      </c>
      <c r="C3" s="13" t="s">
        <v>4</v>
      </c>
      <c r="D3" s="13"/>
      <c r="E3" s="13"/>
      <c r="F3" s="13"/>
      <c r="G3" s="13" t="s">
        <v>5</v>
      </c>
      <c r="H3" s="13" t="s">
        <v>6</v>
      </c>
      <c r="I3" s="13" t="s">
        <v>7</v>
      </c>
      <c r="J3" s="13"/>
      <c r="K3" s="13" t="s">
        <v>8</v>
      </c>
      <c r="L3" s="13" t="s">
        <v>9</v>
      </c>
      <c r="M3" s="13" t="s">
        <v>10</v>
      </c>
      <c r="N3" s="13" t="s">
        <v>11</v>
      </c>
      <c r="O3" s="13"/>
      <c r="P3" s="13"/>
      <c r="Q3" s="13"/>
      <c r="R3" s="21" t="s">
        <v>12</v>
      </c>
      <c r="S3" s="21" t="s">
        <v>13</v>
      </c>
      <c r="T3" s="21"/>
      <c r="U3" s="21"/>
      <c r="V3" s="21" t="s">
        <v>14</v>
      </c>
      <c r="W3" s="21"/>
      <c r="X3" s="21" t="s">
        <v>15</v>
      </c>
      <c r="Y3" s="21"/>
      <c r="Z3" s="21" t="s">
        <v>16</v>
      </c>
    </row>
    <row r="4" s="1" customFormat="1" ht="56.25" spans="1:26">
      <c r="A4" s="13"/>
      <c r="B4" s="13"/>
      <c r="C4" s="13" t="s">
        <v>17</v>
      </c>
      <c r="D4" s="13" t="s">
        <v>18</v>
      </c>
      <c r="E4" s="13" t="s">
        <v>19</v>
      </c>
      <c r="F4" s="13" t="s">
        <v>20</v>
      </c>
      <c r="G4" s="13"/>
      <c r="H4" s="13"/>
      <c r="I4" s="13" t="s">
        <v>21</v>
      </c>
      <c r="J4" s="13" t="s">
        <v>22</v>
      </c>
      <c r="K4" s="13"/>
      <c r="L4" s="13"/>
      <c r="M4" s="13"/>
      <c r="N4" s="13" t="s">
        <v>23</v>
      </c>
      <c r="O4" s="13" t="s">
        <v>24</v>
      </c>
      <c r="P4" s="13" t="s">
        <v>25</v>
      </c>
      <c r="Q4" s="13" t="s">
        <v>26</v>
      </c>
      <c r="R4" s="21"/>
      <c r="S4" s="21" t="s">
        <v>27</v>
      </c>
      <c r="T4" s="21" t="s">
        <v>28</v>
      </c>
      <c r="U4" s="21" t="s">
        <v>29</v>
      </c>
      <c r="V4" s="21" t="s">
        <v>30</v>
      </c>
      <c r="W4" s="21" t="s">
        <v>31</v>
      </c>
      <c r="X4" s="21" t="s">
        <v>30</v>
      </c>
      <c r="Y4" s="21" t="s">
        <v>31</v>
      </c>
      <c r="Z4" s="21"/>
    </row>
    <row r="5" s="1" customFormat="1" spans="1:26">
      <c r="A5" s="13" t="s">
        <v>32</v>
      </c>
      <c r="B5" s="13" t="s">
        <v>33</v>
      </c>
      <c r="C5" s="13" t="s">
        <v>33</v>
      </c>
      <c r="D5" s="13" t="s">
        <v>33</v>
      </c>
      <c r="E5" s="13" t="s">
        <v>33</v>
      </c>
      <c r="F5" s="13" t="s">
        <v>33</v>
      </c>
      <c r="G5" s="13" t="s">
        <v>33</v>
      </c>
      <c r="H5" s="13" t="s">
        <v>33</v>
      </c>
      <c r="I5" s="13" t="s">
        <v>33</v>
      </c>
      <c r="J5" s="13" t="s">
        <v>33</v>
      </c>
      <c r="K5" s="13" t="s">
        <v>33</v>
      </c>
      <c r="L5" s="13" t="s">
        <v>33</v>
      </c>
      <c r="M5" s="13" t="s">
        <v>33</v>
      </c>
      <c r="N5" s="13" t="s">
        <v>33</v>
      </c>
      <c r="O5" s="13" t="s">
        <v>33</v>
      </c>
      <c r="P5" s="13" t="s">
        <v>33</v>
      </c>
      <c r="Q5" s="13" t="s">
        <v>33</v>
      </c>
      <c r="R5" s="21">
        <f>SUM(R6:R127)</f>
        <v>13744.298765</v>
      </c>
      <c r="S5" s="21">
        <f>SUM(S6:S127)</f>
        <v>6123.11514</v>
      </c>
      <c r="T5" s="21">
        <f>SUM(T6:T127)</f>
        <v>2014.136729</v>
      </c>
      <c r="U5" s="21">
        <f>SUM(U6:U127)</f>
        <v>5607.046896</v>
      </c>
      <c r="V5" s="21">
        <f>SUBTOTAL(9,V6:V31)</f>
        <v>29160</v>
      </c>
      <c r="W5" s="21">
        <f>SUBTOTAL(9,W6:W31)</f>
        <v>83762</v>
      </c>
      <c r="X5" s="21">
        <f>SUBTOTAL(9,X6:X31)</f>
        <v>21648</v>
      </c>
      <c r="Y5" s="21">
        <f>SUBTOTAL(9,Y6:Y31)</f>
        <v>55581</v>
      </c>
      <c r="Z5" s="13" t="s">
        <v>33</v>
      </c>
    </row>
    <row r="6" s="2" customFormat="1" ht="31.5" spans="1:26">
      <c r="A6" s="14">
        <f>SUBTOTAL(103,K$6:K6)</f>
        <v>1</v>
      </c>
      <c r="B6" s="14" t="s">
        <v>34</v>
      </c>
      <c r="C6" s="33" t="s">
        <v>35</v>
      </c>
      <c r="D6" s="14" t="s">
        <v>36</v>
      </c>
      <c r="E6" s="14" t="s">
        <v>37</v>
      </c>
      <c r="F6" s="14" t="s">
        <v>38</v>
      </c>
      <c r="G6" s="14" t="s">
        <v>39</v>
      </c>
      <c r="H6" s="14" t="s">
        <v>40</v>
      </c>
      <c r="I6" s="14" t="s">
        <v>40</v>
      </c>
      <c r="J6" s="14" t="s">
        <v>41</v>
      </c>
      <c r="K6" s="18" t="s">
        <v>42</v>
      </c>
      <c r="L6" s="14" t="s">
        <v>43</v>
      </c>
      <c r="M6" s="14" t="s">
        <v>44</v>
      </c>
      <c r="N6" s="14" t="s">
        <v>45</v>
      </c>
      <c r="O6" s="14" t="s">
        <v>46</v>
      </c>
      <c r="P6" s="14" t="s">
        <v>47</v>
      </c>
      <c r="Q6" s="14" t="s">
        <v>47</v>
      </c>
      <c r="R6" s="14">
        <v>475</v>
      </c>
      <c r="S6" s="14">
        <v>475</v>
      </c>
      <c r="T6" s="14"/>
      <c r="U6" s="14"/>
      <c r="V6" s="14">
        <v>200</v>
      </c>
      <c r="W6" s="14">
        <v>640</v>
      </c>
      <c r="X6" s="14">
        <v>80</v>
      </c>
      <c r="Y6" s="14">
        <v>230</v>
      </c>
      <c r="Z6" s="15"/>
    </row>
    <row r="7" s="2" customFormat="1" ht="21" spans="1:26">
      <c r="A7" s="14">
        <f>SUBTOTAL(103,K$6:K7)</f>
        <v>2</v>
      </c>
      <c r="B7" s="14" t="s">
        <v>48</v>
      </c>
      <c r="C7" s="33" t="s">
        <v>49</v>
      </c>
      <c r="D7" s="14" t="s">
        <v>36</v>
      </c>
      <c r="E7" s="14" t="s">
        <v>50</v>
      </c>
      <c r="F7" s="14" t="s">
        <v>51</v>
      </c>
      <c r="G7" s="14" t="s">
        <v>52</v>
      </c>
      <c r="H7" s="14" t="s">
        <v>52</v>
      </c>
      <c r="I7" s="14" t="s">
        <v>53</v>
      </c>
      <c r="J7" s="14" t="s">
        <v>54</v>
      </c>
      <c r="K7" s="18" t="s">
        <v>55</v>
      </c>
      <c r="L7" s="14" t="s">
        <v>56</v>
      </c>
      <c r="M7" s="14" t="s">
        <v>57</v>
      </c>
      <c r="N7" s="14" t="s">
        <v>45</v>
      </c>
      <c r="O7" s="14" t="s">
        <v>46</v>
      </c>
      <c r="P7" s="14" t="s">
        <v>47</v>
      </c>
      <c r="Q7" s="14" t="s">
        <v>47</v>
      </c>
      <c r="R7" s="14">
        <v>161</v>
      </c>
      <c r="S7" s="14"/>
      <c r="T7" s="14">
        <v>161</v>
      </c>
      <c r="U7" s="14"/>
      <c r="V7" s="14">
        <v>1000</v>
      </c>
      <c r="W7" s="14">
        <v>3600</v>
      </c>
      <c r="X7" s="14">
        <v>100</v>
      </c>
      <c r="Y7" s="14">
        <v>260</v>
      </c>
      <c r="Z7" s="15"/>
    </row>
    <row r="8" s="2" customFormat="1" ht="52.5" spans="1:26">
      <c r="A8" s="14">
        <f>SUBTOTAL(103,K$6:K8)</f>
        <v>3</v>
      </c>
      <c r="B8" s="14" t="s">
        <v>58</v>
      </c>
      <c r="C8" s="33" t="s">
        <v>59</v>
      </c>
      <c r="D8" s="14" t="s">
        <v>36</v>
      </c>
      <c r="E8" s="14" t="s">
        <v>60</v>
      </c>
      <c r="F8" s="14" t="s">
        <v>60</v>
      </c>
      <c r="G8" s="14" t="s">
        <v>61</v>
      </c>
      <c r="H8" s="14" t="s">
        <v>62</v>
      </c>
      <c r="I8" s="14" t="s">
        <v>62</v>
      </c>
      <c r="J8" s="14" t="s">
        <v>63</v>
      </c>
      <c r="K8" s="18" t="s">
        <v>64</v>
      </c>
      <c r="L8" s="14" t="s">
        <v>65</v>
      </c>
      <c r="M8" s="14" t="s">
        <v>66</v>
      </c>
      <c r="N8" s="14" t="s">
        <v>45</v>
      </c>
      <c r="O8" s="14" t="s">
        <v>46</v>
      </c>
      <c r="P8" s="14" t="s">
        <v>47</v>
      </c>
      <c r="Q8" s="14" t="s">
        <v>47</v>
      </c>
      <c r="R8" s="14">
        <v>150</v>
      </c>
      <c r="S8" s="14">
        <v>110</v>
      </c>
      <c r="T8" s="14"/>
      <c r="U8" s="14">
        <v>40</v>
      </c>
      <c r="V8" s="14">
        <v>500</v>
      </c>
      <c r="W8" s="14">
        <v>2000</v>
      </c>
      <c r="X8" s="14">
        <v>20</v>
      </c>
      <c r="Y8" s="14">
        <v>50</v>
      </c>
      <c r="Z8" s="23" t="s">
        <v>67</v>
      </c>
    </row>
    <row r="9" s="2" customFormat="1" ht="63" spans="1:26">
      <c r="A9" s="14">
        <f>SUBTOTAL(103,K$6:K9)</f>
        <v>4</v>
      </c>
      <c r="B9" s="14" t="s">
        <v>68</v>
      </c>
      <c r="C9" s="33" t="s">
        <v>69</v>
      </c>
      <c r="D9" s="14" t="s">
        <v>36</v>
      </c>
      <c r="E9" s="14" t="s">
        <v>60</v>
      </c>
      <c r="F9" s="14" t="s">
        <v>60</v>
      </c>
      <c r="G9" s="14" t="s">
        <v>61</v>
      </c>
      <c r="H9" s="14" t="s">
        <v>70</v>
      </c>
      <c r="I9" s="14" t="s">
        <v>70</v>
      </c>
      <c r="J9" s="14" t="s">
        <v>71</v>
      </c>
      <c r="K9" s="18" t="s">
        <v>72</v>
      </c>
      <c r="L9" s="14" t="s">
        <v>65</v>
      </c>
      <c r="M9" s="14" t="s">
        <v>73</v>
      </c>
      <c r="N9" s="14" t="s">
        <v>45</v>
      </c>
      <c r="O9" s="14" t="s">
        <v>46</v>
      </c>
      <c r="P9" s="14" t="s">
        <v>47</v>
      </c>
      <c r="Q9" s="14" t="s">
        <v>47</v>
      </c>
      <c r="R9" s="14">
        <v>150</v>
      </c>
      <c r="S9" s="14">
        <v>110</v>
      </c>
      <c r="T9" s="14"/>
      <c r="U9" s="14">
        <v>40</v>
      </c>
      <c r="V9" s="14">
        <v>500</v>
      </c>
      <c r="W9" s="14">
        <v>2000</v>
      </c>
      <c r="X9" s="14">
        <v>20</v>
      </c>
      <c r="Y9" s="14">
        <v>50</v>
      </c>
      <c r="Z9" s="24"/>
    </row>
    <row r="10" s="2" customFormat="1" ht="63" spans="1:26">
      <c r="A10" s="14">
        <f>SUBTOTAL(103,K$6:K10)</f>
        <v>5</v>
      </c>
      <c r="B10" s="14" t="s">
        <v>74</v>
      </c>
      <c r="C10" s="33" t="s">
        <v>75</v>
      </c>
      <c r="D10" s="14" t="s">
        <v>36</v>
      </c>
      <c r="E10" s="14" t="s">
        <v>60</v>
      </c>
      <c r="F10" s="14" t="s">
        <v>60</v>
      </c>
      <c r="G10" s="14" t="s">
        <v>61</v>
      </c>
      <c r="H10" s="14" t="s">
        <v>76</v>
      </c>
      <c r="I10" s="14" t="s">
        <v>76</v>
      </c>
      <c r="J10" s="14" t="s">
        <v>77</v>
      </c>
      <c r="K10" s="18" t="s">
        <v>78</v>
      </c>
      <c r="L10" s="14" t="s">
        <v>65</v>
      </c>
      <c r="M10" s="14" t="s">
        <v>79</v>
      </c>
      <c r="N10" s="14" t="s">
        <v>45</v>
      </c>
      <c r="O10" s="14" t="s">
        <v>46</v>
      </c>
      <c r="P10" s="14" t="s">
        <v>47</v>
      </c>
      <c r="Q10" s="14" t="s">
        <v>47</v>
      </c>
      <c r="R10" s="14">
        <v>150</v>
      </c>
      <c r="S10" s="14">
        <v>110</v>
      </c>
      <c r="T10" s="14"/>
      <c r="U10" s="14">
        <v>40</v>
      </c>
      <c r="V10" s="14">
        <v>500</v>
      </c>
      <c r="W10" s="14">
        <v>2000</v>
      </c>
      <c r="X10" s="14">
        <v>20</v>
      </c>
      <c r="Y10" s="14">
        <v>50</v>
      </c>
      <c r="Z10" s="24"/>
    </row>
    <row r="11" s="2" customFormat="1" ht="31.5" spans="1:26">
      <c r="A11" s="14">
        <f>SUBTOTAL(103,K$6:K11)</f>
        <v>6</v>
      </c>
      <c r="B11" s="14" t="s">
        <v>80</v>
      </c>
      <c r="C11" s="33" t="s">
        <v>81</v>
      </c>
      <c r="D11" s="14" t="s">
        <v>36</v>
      </c>
      <c r="E11" s="14" t="s">
        <v>60</v>
      </c>
      <c r="F11" s="14" t="s">
        <v>60</v>
      </c>
      <c r="G11" s="14" t="s">
        <v>61</v>
      </c>
      <c r="H11" s="14" t="s">
        <v>82</v>
      </c>
      <c r="I11" s="14" t="s">
        <v>82</v>
      </c>
      <c r="J11" s="14" t="s">
        <v>83</v>
      </c>
      <c r="K11" s="18" t="s">
        <v>84</v>
      </c>
      <c r="L11" s="14" t="s">
        <v>65</v>
      </c>
      <c r="M11" s="14" t="s">
        <v>85</v>
      </c>
      <c r="N11" s="14" t="s">
        <v>45</v>
      </c>
      <c r="O11" s="14" t="s">
        <v>46</v>
      </c>
      <c r="P11" s="14" t="s">
        <v>47</v>
      </c>
      <c r="Q11" s="14" t="s">
        <v>47</v>
      </c>
      <c r="R11" s="14">
        <v>150</v>
      </c>
      <c r="S11" s="14">
        <v>110</v>
      </c>
      <c r="T11" s="14"/>
      <c r="U11" s="14">
        <v>40</v>
      </c>
      <c r="V11" s="14">
        <v>500</v>
      </c>
      <c r="W11" s="14">
        <v>2000</v>
      </c>
      <c r="X11" s="14">
        <v>20</v>
      </c>
      <c r="Y11" s="14">
        <v>50</v>
      </c>
      <c r="Z11" s="24"/>
    </row>
    <row r="12" s="2" customFormat="1" ht="31.5" spans="1:26">
      <c r="A12" s="14">
        <f>SUBTOTAL(103,K$6:K12)</f>
        <v>7</v>
      </c>
      <c r="B12" s="14" t="s">
        <v>86</v>
      </c>
      <c r="C12" s="33" t="s">
        <v>87</v>
      </c>
      <c r="D12" s="14" t="s">
        <v>36</v>
      </c>
      <c r="E12" s="14" t="s">
        <v>60</v>
      </c>
      <c r="F12" s="14" t="s">
        <v>60</v>
      </c>
      <c r="G12" s="14" t="s">
        <v>61</v>
      </c>
      <c r="H12" s="14" t="s">
        <v>82</v>
      </c>
      <c r="I12" s="14" t="s">
        <v>82</v>
      </c>
      <c r="J12" s="14" t="s">
        <v>83</v>
      </c>
      <c r="K12" s="18" t="s">
        <v>88</v>
      </c>
      <c r="L12" s="14" t="s">
        <v>65</v>
      </c>
      <c r="M12" s="14" t="s">
        <v>89</v>
      </c>
      <c r="N12" s="14" t="s">
        <v>45</v>
      </c>
      <c r="O12" s="14" t="s">
        <v>46</v>
      </c>
      <c r="P12" s="14" t="s">
        <v>47</v>
      </c>
      <c r="Q12" s="14" t="s">
        <v>47</v>
      </c>
      <c r="R12" s="14">
        <v>150</v>
      </c>
      <c r="S12" s="14">
        <v>110</v>
      </c>
      <c r="T12" s="14"/>
      <c r="U12" s="14">
        <v>40</v>
      </c>
      <c r="V12" s="14">
        <v>500</v>
      </c>
      <c r="W12" s="14">
        <v>2000</v>
      </c>
      <c r="X12" s="14">
        <v>20</v>
      </c>
      <c r="Y12" s="14">
        <v>50</v>
      </c>
      <c r="Z12" s="24"/>
    </row>
    <row r="13" s="2" customFormat="1" ht="115.5" spans="1:26">
      <c r="A13" s="14">
        <f>SUBTOTAL(103,K$6:K13)</f>
        <v>8</v>
      </c>
      <c r="B13" s="14" t="s">
        <v>90</v>
      </c>
      <c r="C13" s="33" t="s">
        <v>91</v>
      </c>
      <c r="D13" s="14" t="s">
        <v>36</v>
      </c>
      <c r="E13" s="14" t="s">
        <v>60</v>
      </c>
      <c r="F13" s="14" t="s">
        <v>60</v>
      </c>
      <c r="G13" s="14" t="s">
        <v>61</v>
      </c>
      <c r="H13" s="14" t="s">
        <v>92</v>
      </c>
      <c r="I13" s="14" t="s">
        <v>92</v>
      </c>
      <c r="J13" s="14" t="s">
        <v>93</v>
      </c>
      <c r="K13" s="18" t="s">
        <v>94</v>
      </c>
      <c r="L13" s="14" t="s">
        <v>65</v>
      </c>
      <c r="M13" s="14" t="s">
        <v>95</v>
      </c>
      <c r="N13" s="14" t="s">
        <v>45</v>
      </c>
      <c r="O13" s="14" t="s">
        <v>46</v>
      </c>
      <c r="P13" s="14" t="s">
        <v>47</v>
      </c>
      <c r="Q13" s="14" t="s">
        <v>47</v>
      </c>
      <c r="R13" s="14">
        <v>150</v>
      </c>
      <c r="S13" s="14">
        <v>110</v>
      </c>
      <c r="T13" s="14"/>
      <c r="U13" s="14">
        <v>40</v>
      </c>
      <c r="V13" s="14">
        <v>500</v>
      </c>
      <c r="W13" s="14">
        <v>2000</v>
      </c>
      <c r="X13" s="14">
        <v>20</v>
      </c>
      <c r="Y13" s="14">
        <v>50</v>
      </c>
      <c r="Z13" s="24"/>
    </row>
    <row r="14" s="2" customFormat="1" ht="31.5" spans="1:26">
      <c r="A14" s="14">
        <f>SUBTOTAL(103,K$6:K14)</f>
        <v>9</v>
      </c>
      <c r="B14" s="14" t="s">
        <v>96</v>
      </c>
      <c r="C14" s="33" t="s">
        <v>97</v>
      </c>
      <c r="D14" s="14" t="s">
        <v>36</v>
      </c>
      <c r="E14" s="14" t="s">
        <v>60</v>
      </c>
      <c r="F14" s="14" t="s">
        <v>60</v>
      </c>
      <c r="G14" s="14" t="s">
        <v>61</v>
      </c>
      <c r="H14" s="14" t="s">
        <v>98</v>
      </c>
      <c r="I14" s="14" t="s">
        <v>98</v>
      </c>
      <c r="J14" s="14" t="s">
        <v>99</v>
      </c>
      <c r="K14" s="18" t="s">
        <v>100</v>
      </c>
      <c r="L14" s="14" t="s">
        <v>65</v>
      </c>
      <c r="M14" s="14" t="s">
        <v>101</v>
      </c>
      <c r="N14" s="14" t="s">
        <v>45</v>
      </c>
      <c r="O14" s="14" t="s">
        <v>46</v>
      </c>
      <c r="P14" s="14" t="s">
        <v>47</v>
      </c>
      <c r="Q14" s="14" t="s">
        <v>47</v>
      </c>
      <c r="R14" s="14">
        <v>150</v>
      </c>
      <c r="S14" s="14">
        <v>110</v>
      </c>
      <c r="T14" s="14"/>
      <c r="U14" s="14">
        <v>40</v>
      </c>
      <c r="V14" s="14">
        <v>500</v>
      </c>
      <c r="W14" s="14">
        <v>2000</v>
      </c>
      <c r="X14" s="14">
        <v>20</v>
      </c>
      <c r="Y14" s="14">
        <v>50</v>
      </c>
      <c r="Z14" s="24"/>
    </row>
    <row r="15" s="2" customFormat="1" ht="63" spans="1:26">
      <c r="A15" s="14">
        <f>SUBTOTAL(103,K$6:K15)</f>
        <v>10</v>
      </c>
      <c r="B15" s="14" t="s">
        <v>102</v>
      </c>
      <c r="C15" s="33" t="s">
        <v>103</v>
      </c>
      <c r="D15" s="14" t="s">
        <v>36</v>
      </c>
      <c r="E15" s="14" t="s">
        <v>60</v>
      </c>
      <c r="F15" s="14" t="s">
        <v>60</v>
      </c>
      <c r="G15" s="14" t="s">
        <v>61</v>
      </c>
      <c r="H15" s="14" t="s">
        <v>104</v>
      </c>
      <c r="I15" s="14" t="s">
        <v>104</v>
      </c>
      <c r="J15" s="14" t="s">
        <v>105</v>
      </c>
      <c r="K15" s="18" t="s">
        <v>106</v>
      </c>
      <c r="L15" s="14" t="s">
        <v>65</v>
      </c>
      <c r="M15" s="14" t="s">
        <v>107</v>
      </c>
      <c r="N15" s="14" t="s">
        <v>45</v>
      </c>
      <c r="O15" s="14" t="s">
        <v>46</v>
      </c>
      <c r="P15" s="14" t="s">
        <v>47</v>
      </c>
      <c r="Q15" s="14" t="s">
        <v>47</v>
      </c>
      <c r="R15" s="14">
        <v>150</v>
      </c>
      <c r="S15" s="14">
        <v>110</v>
      </c>
      <c r="T15" s="14"/>
      <c r="U15" s="14">
        <v>40</v>
      </c>
      <c r="V15" s="14">
        <v>500</v>
      </c>
      <c r="W15" s="14">
        <v>2000</v>
      </c>
      <c r="X15" s="14">
        <v>20</v>
      </c>
      <c r="Y15" s="14">
        <v>50</v>
      </c>
      <c r="Z15" s="25"/>
    </row>
    <row r="16" s="2" customFormat="1" ht="94.5" spans="1:26">
      <c r="A16" s="14">
        <f>SUBTOTAL(103,K$6:K16)</f>
        <v>11</v>
      </c>
      <c r="B16" s="14" t="s">
        <v>108</v>
      </c>
      <c r="C16" s="33" t="s">
        <v>109</v>
      </c>
      <c r="D16" s="14" t="s">
        <v>36</v>
      </c>
      <c r="E16" s="14" t="s">
        <v>37</v>
      </c>
      <c r="F16" s="14" t="s">
        <v>38</v>
      </c>
      <c r="G16" s="14" t="s">
        <v>110</v>
      </c>
      <c r="H16" s="14" t="s">
        <v>110</v>
      </c>
      <c r="I16" s="14" t="s">
        <v>40</v>
      </c>
      <c r="J16" s="14" t="s">
        <v>41</v>
      </c>
      <c r="K16" s="18" t="s">
        <v>111</v>
      </c>
      <c r="L16" s="14" t="s">
        <v>112</v>
      </c>
      <c r="M16" s="14" t="s">
        <v>113</v>
      </c>
      <c r="N16" s="14" t="s">
        <v>46</v>
      </c>
      <c r="O16" s="14" t="s">
        <v>46</v>
      </c>
      <c r="P16" s="14" t="s">
        <v>114</v>
      </c>
      <c r="Q16" s="14" t="s">
        <v>47</v>
      </c>
      <c r="R16" s="14">
        <f t="shared" ref="R16:R18" si="0">S16+T16+U16</f>
        <v>1255</v>
      </c>
      <c r="S16" s="14">
        <v>1255</v>
      </c>
      <c r="T16" s="14"/>
      <c r="U16" s="14"/>
      <c r="V16" s="14">
        <v>2000</v>
      </c>
      <c r="W16" s="14">
        <v>6700</v>
      </c>
      <c r="X16" s="14">
        <v>50</v>
      </c>
      <c r="Y16" s="14">
        <v>120</v>
      </c>
      <c r="Z16" s="15"/>
    </row>
    <row r="17" s="2" customFormat="1" ht="60" customHeight="1" spans="1:26">
      <c r="A17" s="14">
        <f>SUBTOTAL(103,K$6:K17)</f>
        <v>12</v>
      </c>
      <c r="B17" s="14" t="s">
        <v>115</v>
      </c>
      <c r="C17" s="33" t="s">
        <v>116</v>
      </c>
      <c r="D17" s="14" t="s">
        <v>117</v>
      </c>
      <c r="E17" s="14" t="s">
        <v>118</v>
      </c>
      <c r="F17" s="14" t="s">
        <v>119</v>
      </c>
      <c r="G17" s="14" t="s">
        <v>120</v>
      </c>
      <c r="H17" s="14" t="s">
        <v>53</v>
      </c>
      <c r="I17" s="14" t="s">
        <v>53</v>
      </c>
      <c r="J17" s="14" t="s">
        <v>54</v>
      </c>
      <c r="K17" s="18" t="s">
        <v>121</v>
      </c>
      <c r="L17" s="14" t="s">
        <v>122</v>
      </c>
      <c r="M17" s="14" t="s">
        <v>123</v>
      </c>
      <c r="N17" s="14" t="s">
        <v>45</v>
      </c>
      <c r="O17" s="14" t="s">
        <v>46</v>
      </c>
      <c r="P17" s="14" t="s">
        <v>47</v>
      </c>
      <c r="Q17" s="14" t="s">
        <v>47</v>
      </c>
      <c r="R17" s="14">
        <f t="shared" si="0"/>
        <v>48.26</v>
      </c>
      <c r="S17" s="14"/>
      <c r="T17" s="14"/>
      <c r="U17" s="14">
        <v>48.26</v>
      </c>
      <c r="V17" s="14">
        <v>254</v>
      </c>
      <c r="W17" s="14">
        <v>812</v>
      </c>
      <c r="X17" s="14">
        <v>32</v>
      </c>
      <c r="Y17" s="14">
        <v>78</v>
      </c>
      <c r="Z17" s="26"/>
    </row>
    <row r="18" s="2" customFormat="1" ht="21" spans="1:26">
      <c r="A18" s="14">
        <f>SUBTOTAL(103,K$6:K18)</f>
        <v>13</v>
      </c>
      <c r="B18" s="14" t="s">
        <v>124</v>
      </c>
      <c r="C18" s="33" t="s">
        <v>125</v>
      </c>
      <c r="D18" s="14" t="s">
        <v>126</v>
      </c>
      <c r="E18" s="14" t="s">
        <v>127</v>
      </c>
      <c r="F18" s="14" t="s">
        <v>128</v>
      </c>
      <c r="G18" s="14" t="s">
        <v>129</v>
      </c>
      <c r="H18" s="14" t="s">
        <v>129</v>
      </c>
      <c r="I18" s="14" t="s">
        <v>53</v>
      </c>
      <c r="J18" s="14" t="s">
        <v>54</v>
      </c>
      <c r="K18" s="18" t="s">
        <v>130</v>
      </c>
      <c r="L18" s="14" t="s">
        <v>131</v>
      </c>
      <c r="M18" s="14" t="s">
        <v>132</v>
      </c>
      <c r="N18" s="14" t="s">
        <v>45</v>
      </c>
      <c r="O18" s="14" t="s">
        <v>46</v>
      </c>
      <c r="P18" s="14" t="s">
        <v>47</v>
      </c>
      <c r="Q18" s="14" t="s">
        <v>47</v>
      </c>
      <c r="R18" s="14">
        <f t="shared" si="0"/>
        <v>300</v>
      </c>
      <c r="S18" s="14"/>
      <c r="T18" s="14">
        <v>300</v>
      </c>
      <c r="U18" s="14"/>
      <c r="V18" s="14">
        <v>500</v>
      </c>
      <c r="W18" s="14">
        <v>1560</v>
      </c>
      <c r="X18" s="14">
        <v>30</v>
      </c>
      <c r="Y18" s="14">
        <v>63</v>
      </c>
      <c r="Z18" s="26"/>
    </row>
    <row r="19" s="2" customFormat="1" ht="69" customHeight="1" spans="1:26">
      <c r="A19" s="14">
        <f>SUBTOTAL(103,K$6:K19)</f>
        <v>14</v>
      </c>
      <c r="B19" s="14" t="s">
        <v>133</v>
      </c>
      <c r="C19" s="33" t="s">
        <v>134</v>
      </c>
      <c r="D19" s="14" t="s">
        <v>36</v>
      </c>
      <c r="E19" s="14" t="s">
        <v>135</v>
      </c>
      <c r="F19" s="14" t="s">
        <v>136</v>
      </c>
      <c r="G19" s="14" t="s">
        <v>110</v>
      </c>
      <c r="H19" s="14" t="s">
        <v>53</v>
      </c>
      <c r="I19" s="14" t="s">
        <v>53</v>
      </c>
      <c r="J19" s="14" t="s">
        <v>54</v>
      </c>
      <c r="K19" s="18" t="s">
        <v>137</v>
      </c>
      <c r="L19" s="14" t="s">
        <v>138</v>
      </c>
      <c r="M19" s="14" t="s">
        <v>139</v>
      </c>
      <c r="N19" s="14" t="s">
        <v>45</v>
      </c>
      <c r="O19" s="14" t="s">
        <v>46</v>
      </c>
      <c r="P19" s="14" t="s">
        <v>47</v>
      </c>
      <c r="Q19" s="14" t="s">
        <v>47</v>
      </c>
      <c r="R19" s="14">
        <f t="shared" ref="R19:R31" si="1">S19+T19+U19</f>
        <v>1400</v>
      </c>
      <c r="S19" s="14">
        <v>1400</v>
      </c>
      <c r="T19" s="14"/>
      <c r="U19" s="14"/>
      <c r="V19" s="14">
        <v>3200</v>
      </c>
      <c r="W19" s="14">
        <v>9000</v>
      </c>
      <c r="X19" s="14">
        <v>3200</v>
      </c>
      <c r="Y19" s="14">
        <v>9000</v>
      </c>
      <c r="Z19" s="15"/>
    </row>
    <row r="20" s="2" customFormat="1" ht="42" spans="1:26">
      <c r="A20" s="14">
        <f>SUBTOTAL(103,K$6:K20)</f>
        <v>15</v>
      </c>
      <c r="B20" s="14" t="s">
        <v>140</v>
      </c>
      <c r="C20" s="33" t="s">
        <v>141</v>
      </c>
      <c r="D20" s="14" t="s">
        <v>117</v>
      </c>
      <c r="E20" s="14" t="s">
        <v>118</v>
      </c>
      <c r="F20" s="14" t="s">
        <v>119</v>
      </c>
      <c r="G20" s="14" t="s">
        <v>110</v>
      </c>
      <c r="H20" s="14" t="s">
        <v>53</v>
      </c>
      <c r="I20" s="14" t="s">
        <v>53</v>
      </c>
      <c r="J20" s="14" t="s">
        <v>54</v>
      </c>
      <c r="K20" s="18" t="s">
        <v>142</v>
      </c>
      <c r="L20" s="14" t="s">
        <v>143</v>
      </c>
      <c r="M20" s="14" t="s">
        <v>144</v>
      </c>
      <c r="N20" s="14" t="s">
        <v>45</v>
      </c>
      <c r="O20" s="14" t="s">
        <v>46</v>
      </c>
      <c r="P20" s="14" t="s">
        <v>47</v>
      </c>
      <c r="Q20" s="14" t="s">
        <v>47</v>
      </c>
      <c r="R20" s="14">
        <f t="shared" si="1"/>
        <v>660</v>
      </c>
      <c r="S20" s="14">
        <v>660</v>
      </c>
      <c r="T20" s="14"/>
      <c r="U20" s="14"/>
      <c r="V20" s="14">
        <v>2800</v>
      </c>
      <c r="W20" s="14">
        <v>7110</v>
      </c>
      <c r="X20" s="14">
        <v>2800</v>
      </c>
      <c r="Y20" s="14">
        <v>7110</v>
      </c>
      <c r="Z20" s="26"/>
    </row>
    <row r="21" s="2" customFormat="1" ht="63" spans="1:26">
      <c r="A21" s="14">
        <f>SUBTOTAL(103,K$6:K21)</f>
        <v>16</v>
      </c>
      <c r="B21" s="14" t="s">
        <v>145</v>
      </c>
      <c r="C21" s="33" t="s">
        <v>146</v>
      </c>
      <c r="D21" s="14" t="s">
        <v>147</v>
      </c>
      <c r="E21" s="14" t="s">
        <v>148</v>
      </c>
      <c r="F21" s="14" t="s">
        <v>149</v>
      </c>
      <c r="G21" s="14" t="s">
        <v>110</v>
      </c>
      <c r="H21" s="14" t="s">
        <v>53</v>
      </c>
      <c r="I21" s="14" t="s">
        <v>53</v>
      </c>
      <c r="J21" s="14" t="s">
        <v>54</v>
      </c>
      <c r="K21" s="18" t="s">
        <v>150</v>
      </c>
      <c r="L21" s="14" t="s">
        <v>151</v>
      </c>
      <c r="M21" s="14" t="s">
        <v>152</v>
      </c>
      <c r="N21" s="14" t="s">
        <v>45</v>
      </c>
      <c r="O21" s="14" t="s">
        <v>46</v>
      </c>
      <c r="P21" s="14" t="s">
        <v>47</v>
      </c>
      <c r="Q21" s="14" t="s">
        <v>47</v>
      </c>
      <c r="R21" s="14">
        <f t="shared" si="1"/>
        <v>250</v>
      </c>
      <c r="S21" s="14"/>
      <c r="T21" s="14"/>
      <c r="U21" s="14">
        <v>250</v>
      </c>
      <c r="V21" s="14">
        <v>1200</v>
      </c>
      <c r="W21" s="14">
        <v>2000</v>
      </c>
      <c r="X21" s="14">
        <v>1200</v>
      </c>
      <c r="Y21" s="14">
        <v>2000</v>
      </c>
      <c r="Z21" s="26"/>
    </row>
    <row r="22" s="2" customFormat="1" ht="52.5" spans="1:26">
      <c r="A22" s="14">
        <f>SUBTOTAL(103,K$6:K22)</f>
        <v>17</v>
      </c>
      <c r="B22" s="14" t="s">
        <v>153</v>
      </c>
      <c r="C22" s="33" t="s">
        <v>154</v>
      </c>
      <c r="D22" s="14" t="s">
        <v>117</v>
      </c>
      <c r="E22" s="14" t="s">
        <v>118</v>
      </c>
      <c r="F22" s="14" t="s">
        <v>155</v>
      </c>
      <c r="G22" s="14" t="s">
        <v>156</v>
      </c>
      <c r="H22" s="14" t="s">
        <v>53</v>
      </c>
      <c r="I22" s="14" t="s">
        <v>53</v>
      </c>
      <c r="J22" s="14" t="s">
        <v>54</v>
      </c>
      <c r="K22" s="18" t="s">
        <v>157</v>
      </c>
      <c r="L22" s="14" t="s">
        <v>158</v>
      </c>
      <c r="M22" s="14" t="s">
        <v>159</v>
      </c>
      <c r="N22" s="14" t="s">
        <v>45</v>
      </c>
      <c r="O22" s="14" t="s">
        <v>46</v>
      </c>
      <c r="P22" s="14" t="s">
        <v>47</v>
      </c>
      <c r="Q22" s="14" t="s">
        <v>47</v>
      </c>
      <c r="R22" s="14">
        <f t="shared" si="1"/>
        <v>270</v>
      </c>
      <c r="S22" s="14">
        <v>170</v>
      </c>
      <c r="T22" s="14"/>
      <c r="U22" s="14">
        <v>100</v>
      </c>
      <c r="V22" s="14">
        <v>1900</v>
      </c>
      <c r="W22" s="14">
        <v>3600</v>
      </c>
      <c r="X22" s="14">
        <v>1900</v>
      </c>
      <c r="Y22" s="14">
        <v>3600</v>
      </c>
      <c r="Z22" s="26"/>
    </row>
    <row r="23" s="2" customFormat="1" ht="31.5" spans="1:26">
      <c r="A23" s="14">
        <f>SUBTOTAL(103,K$6:K23)</f>
        <v>18</v>
      </c>
      <c r="B23" s="14" t="s">
        <v>160</v>
      </c>
      <c r="C23" s="33" t="s">
        <v>161</v>
      </c>
      <c r="D23" s="14" t="s">
        <v>36</v>
      </c>
      <c r="E23" s="14" t="s">
        <v>50</v>
      </c>
      <c r="F23" s="14" t="s">
        <v>162</v>
      </c>
      <c r="G23" s="14" t="s">
        <v>110</v>
      </c>
      <c r="H23" s="14" t="s">
        <v>53</v>
      </c>
      <c r="I23" s="14" t="s">
        <v>53</v>
      </c>
      <c r="J23" s="14" t="s">
        <v>54</v>
      </c>
      <c r="K23" s="18" t="s">
        <v>163</v>
      </c>
      <c r="L23" s="14" t="s">
        <v>164</v>
      </c>
      <c r="M23" s="14" t="s">
        <v>165</v>
      </c>
      <c r="N23" s="14" t="s">
        <v>45</v>
      </c>
      <c r="O23" s="14" t="s">
        <v>46</v>
      </c>
      <c r="P23" s="14" t="s">
        <v>47</v>
      </c>
      <c r="Q23" s="14" t="s">
        <v>47</v>
      </c>
      <c r="R23" s="14">
        <f t="shared" si="1"/>
        <v>80</v>
      </c>
      <c r="S23" s="14">
        <v>80</v>
      </c>
      <c r="T23" s="14"/>
      <c r="U23" s="14"/>
      <c r="V23" s="14">
        <v>690</v>
      </c>
      <c r="W23" s="14">
        <v>2000</v>
      </c>
      <c r="X23" s="14">
        <v>690</v>
      </c>
      <c r="Y23" s="14">
        <v>2000</v>
      </c>
      <c r="Z23" s="15"/>
    </row>
    <row r="24" s="2" customFormat="1" ht="31.5" spans="1:26">
      <c r="A24" s="14">
        <f>SUBTOTAL(103,K$6:K24)</f>
        <v>19</v>
      </c>
      <c r="B24" s="14" t="s">
        <v>166</v>
      </c>
      <c r="C24" s="33" t="s">
        <v>167</v>
      </c>
      <c r="D24" s="14" t="s">
        <v>147</v>
      </c>
      <c r="E24" s="14" t="s">
        <v>168</v>
      </c>
      <c r="F24" s="14" t="s">
        <v>169</v>
      </c>
      <c r="G24" s="14" t="s">
        <v>110</v>
      </c>
      <c r="H24" s="14" t="s">
        <v>53</v>
      </c>
      <c r="I24" s="14" t="s">
        <v>53</v>
      </c>
      <c r="J24" s="14" t="s">
        <v>54</v>
      </c>
      <c r="K24" s="18" t="s">
        <v>170</v>
      </c>
      <c r="L24" s="14" t="s">
        <v>171</v>
      </c>
      <c r="M24" s="14" t="s">
        <v>172</v>
      </c>
      <c r="N24" s="14" t="s">
        <v>45</v>
      </c>
      <c r="O24" s="14" t="s">
        <v>46</v>
      </c>
      <c r="P24" s="14" t="s">
        <v>47</v>
      </c>
      <c r="Q24" s="14" t="s">
        <v>47</v>
      </c>
      <c r="R24" s="14">
        <f t="shared" si="1"/>
        <v>270</v>
      </c>
      <c r="S24" s="14">
        <v>270</v>
      </c>
      <c r="T24" s="14"/>
      <c r="U24" s="14"/>
      <c r="V24" s="14">
        <v>566</v>
      </c>
      <c r="W24" s="14">
        <v>1600</v>
      </c>
      <c r="X24" s="14">
        <v>566</v>
      </c>
      <c r="Y24" s="14">
        <v>1600</v>
      </c>
      <c r="Z24" s="26"/>
    </row>
    <row r="25" s="2" customFormat="1" ht="31.5" spans="1:26">
      <c r="A25" s="14">
        <f>SUBTOTAL(103,K$6:K25)</f>
        <v>20</v>
      </c>
      <c r="B25" s="14" t="s">
        <v>173</v>
      </c>
      <c r="C25" s="33" t="s">
        <v>174</v>
      </c>
      <c r="D25" s="14" t="s">
        <v>147</v>
      </c>
      <c r="E25" s="14" t="s">
        <v>175</v>
      </c>
      <c r="F25" s="14" t="s">
        <v>176</v>
      </c>
      <c r="G25" s="14" t="s">
        <v>177</v>
      </c>
      <c r="H25" s="14" t="s">
        <v>177</v>
      </c>
      <c r="I25" s="14" t="s">
        <v>53</v>
      </c>
      <c r="J25" s="14" t="s">
        <v>54</v>
      </c>
      <c r="K25" s="18" t="s">
        <v>178</v>
      </c>
      <c r="L25" s="14" t="s">
        <v>179</v>
      </c>
      <c r="M25" s="14" t="s">
        <v>180</v>
      </c>
      <c r="N25" s="14" t="s">
        <v>45</v>
      </c>
      <c r="O25" s="14" t="s">
        <v>46</v>
      </c>
      <c r="P25" s="14" t="s">
        <v>47</v>
      </c>
      <c r="Q25" s="14" t="s">
        <v>47</v>
      </c>
      <c r="R25" s="14">
        <f t="shared" si="1"/>
        <v>13</v>
      </c>
      <c r="S25" s="14"/>
      <c r="T25" s="14"/>
      <c r="U25" s="14">
        <v>13</v>
      </c>
      <c r="V25" s="14">
        <v>3700</v>
      </c>
      <c r="W25" s="14">
        <v>8700</v>
      </c>
      <c r="X25" s="14">
        <v>3700</v>
      </c>
      <c r="Y25" s="14">
        <v>8700</v>
      </c>
      <c r="Z25" s="26"/>
    </row>
    <row r="26" s="2" customFormat="1" ht="21" spans="1:26">
      <c r="A26" s="14">
        <f>SUBTOTAL(103,K$6:K26)</f>
        <v>21</v>
      </c>
      <c r="B26" s="14" t="s">
        <v>181</v>
      </c>
      <c r="C26" s="33" t="s">
        <v>182</v>
      </c>
      <c r="D26" s="14" t="s">
        <v>147</v>
      </c>
      <c r="E26" s="14" t="s">
        <v>148</v>
      </c>
      <c r="F26" s="14" t="s">
        <v>183</v>
      </c>
      <c r="G26" s="14" t="s">
        <v>110</v>
      </c>
      <c r="H26" s="14" t="s">
        <v>53</v>
      </c>
      <c r="I26" s="14" t="s">
        <v>53</v>
      </c>
      <c r="J26" s="14" t="s">
        <v>54</v>
      </c>
      <c r="K26" s="18" t="s">
        <v>184</v>
      </c>
      <c r="L26" s="14" t="s">
        <v>185</v>
      </c>
      <c r="M26" s="14" t="s">
        <v>186</v>
      </c>
      <c r="N26" s="14" t="s">
        <v>45</v>
      </c>
      <c r="O26" s="14" t="s">
        <v>46</v>
      </c>
      <c r="P26" s="14" t="s">
        <v>47</v>
      </c>
      <c r="Q26" s="14" t="s">
        <v>47</v>
      </c>
      <c r="R26" s="14">
        <f t="shared" si="1"/>
        <v>140</v>
      </c>
      <c r="S26" s="14"/>
      <c r="T26" s="14"/>
      <c r="U26" s="14">
        <v>140</v>
      </c>
      <c r="V26" s="14">
        <v>6600</v>
      </c>
      <c r="W26" s="14">
        <v>19000</v>
      </c>
      <c r="X26" s="14">
        <v>6600</v>
      </c>
      <c r="Y26" s="14">
        <v>19000</v>
      </c>
      <c r="Z26" s="26"/>
    </row>
    <row r="27" s="2" customFormat="1" ht="31.5" spans="1:26">
      <c r="A27" s="14">
        <f>SUBTOTAL(103,K$6:K27)</f>
        <v>22</v>
      </c>
      <c r="B27" s="14" t="s">
        <v>187</v>
      </c>
      <c r="C27" s="33" t="s">
        <v>188</v>
      </c>
      <c r="D27" s="14" t="s">
        <v>189</v>
      </c>
      <c r="E27" s="14" t="s">
        <v>189</v>
      </c>
      <c r="F27" s="14" t="s">
        <v>189</v>
      </c>
      <c r="G27" s="14" t="s">
        <v>110</v>
      </c>
      <c r="H27" s="14" t="s">
        <v>53</v>
      </c>
      <c r="I27" s="14" t="s">
        <v>33</v>
      </c>
      <c r="J27" s="14" t="s">
        <v>33</v>
      </c>
      <c r="K27" s="18" t="s">
        <v>190</v>
      </c>
      <c r="L27" s="14" t="s">
        <v>191</v>
      </c>
      <c r="M27" s="14" t="s">
        <v>192</v>
      </c>
      <c r="N27" s="14" t="s">
        <v>45</v>
      </c>
      <c r="O27" s="14" t="s">
        <v>46</v>
      </c>
      <c r="P27" s="14" t="s">
        <v>47</v>
      </c>
      <c r="Q27" s="14" t="s">
        <v>47</v>
      </c>
      <c r="R27" s="14">
        <f t="shared" si="1"/>
        <v>200</v>
      </c>
      <c r="S27" s="14"/>
      <c r="T27" s="14"/>
      <c r="U27" s="14">
        <v>200</v>
      </c>
      <c r="V27" s="14">
        <v>0</v>
      </c>
      <c r="W27" s="14">
        <v>0</v>
      </c>
      <c r="X27" s="14">
        <v>0</v>
      </c>
      <c r="Y27" s="14">
        <v>0</v>
      </c>
      <c r="Z27" s="26"/>
    </row>
    <row r="28" s="2" customFormat="1" ht="21" spans="1:26">
      <c r="A28" s="14">
        <f>SUBTOTAL(103,K$6:K28)</f>
        <v>23</v>
      </c>
      <c r="B28" s="14" t="s">
        <v>193</v>
      </c>
      <c r="C28" s="33" t="s">
        <v>194</v>
      </c>
      <c r="D28" s="14" t="s">
        <v>189</v>
      </c>
      <c r="E28" s="14" t="s">
        <v>189</v>
      </c>
      <c r="F28" s="14" t="s">
        <v>189</v>
      </c>
      <c r="G28" s="14" t="s">
        <v>110</v>
      </c>
      <c r="H28" s="14" t="s">
        <v>53</v>
      </c>
      <c r="I28" s="14" t="s">
        <v>33</v>
      </c>
      <c r="J28" s="14" t="s">
        <v>33</v>
      </c>
      <c r="K28" s="18" t="s">
        <v>195</v>
      </c>
      <c r="L28" s="14" t="s">
        <v>191</v>
      </c>
      <c r="M28" s="14" t="s">
        <v>196</v>
      </c>
      <c r="N28" s="14" t="s">
        <v>45</v>
      </c>
      <c r="O28" s="14" t="s">
        <v>46</v>
      </c>
      <c r="P28" s="14" t="s">
        <v>47</v>
      </c>
      <c r="Q28" s="14" t="s">
        <v>47</v>
      </c>
      <c r="R28" s="14">
        <f t="shared" si="1"/>
        <v>300</v>
      </c>
      <c r="S28" s="14">
        <v>36</v>
      </c>
      <c r="T28" s="14"/>
      <c r="U28" s="14">
        <v>264</v>
      </c>
      <c r="V28" s="14">
        <v>0</v>
      </c>
      <c r="W28" s="14">
        <v>0</v>
      </c>
      <c r="X28" s="14">
        <v>0</v>
      </c>
      <c r="Y28" s="14">
        <v>0</v>
      </c>
      <c r="Z28" s="26"/>
    </row>
    <row r="29" s="2" customFormat="1" ht="31.5" spans="1:26">
      <c r="A29" s="14">
        <f>SUBTOTAL(103,K$6:K29)</f>
        <v>24</v>
      </c>
      <c r="B29" s="14" t="s">
        <v>197</v>
      </c>
      <c r="C29" s="33" t="s">
        <v>198</v>
      </c>
      <c r="D29" s="14" t="s">
        <v>199</v>
      </c>
      <c r="E29" s="14" t="s">
        <v>199</v>
      </c>
      <c r="F29" s="14" t="s">
        <v>200</v>
      </c>
      <c r="G29" s="14" t="s">
        <v>110</v>
      </c>
      <c r="H29" s="14" t="s">
        <v>201</v>
      </c>
      <c r="I29" s="14" t="s">
        <v>53</v>
      </c>
      <c r="J29" s="14" t="s">
        <v>54</v>
      </c>
      <c r="K29" s="18" t="s">
        <v>202</v>
      </c>
      <c r="L29" s="14" t="s">
        <v>203</v>
      </c>
      <c r="M29" s="14" t="s">
        <v>204</v>
      </c>
      <c r="N29" s="14" t="s">
        <v>45</v>
      </c>
      <c r="O29" s="14" t="s">
        <v>46</v>
      </c>
      <c r="P29" s="14" t="s">
        <v>47</v>
      </c>
      <c r="Q29" s="14" t="s">
        <v>47</v>
      </c>
      <c r="R29" s="14">
        <f t="shared" si="1"/>
        <v>205</v>
      </c>
      <c r="S29" s="14">
        <v>205</v>
      </c>
      <c r="T29" s="14"/>
      <c r="U29" s="14"/>
      <c r="V29" s="14">
        <v>400</v>
      </c>
      <c r="W29" s="14">
        <v>1000</v>
      </c>
      <c r="X29" s="14">
        <v>400</v>
      </c>
      <c r="Y29" s="14">
        <v>1000</v>
      </c>
      <c r="Z29" s="26"/>
    </row>
    <row r="30" s="2" customFormat="1" ht="31.5" spans="1:26">
      <c r="A30" s="14">
        <f>SUBTOTAL(103,K$6:K30)</f>
        <v>25</v>
      </c>
      <c r="B30" s="14" t="s">
        <v>205</v>
      </c>
      <c r="C30" s="33" t="s">
        <v>206</v>
      </c>
      <c r="D30" s="14" t="s">
        <v>117</v>
      </c>
      <c r="E30" s="14" t="s">
        <v>207</v>
      </c>
      <c r="F30" s="14" t="s">
        <v>207</v>
      </c>
      <c r="G30" s="14" t="s">
        <v>156</v>
      </c>
      <c r="H30" s="14" t="s">
        <v>53</v>
      </c>
      <c r="I30" s="14" t="s">
        <v>53</v>
      </c>
      <c r="J30" s="14" t="s">
        <v>54</v>
      </c>
      <c r="K30" s="18" t="s">
        <v>208</v>
      </c>
      <c r="L30" s="14" t="s">
        <v>209</v>
      </c>
      <c r="M30" s="14" t="s">
        <v>210</v>
      </c>
      <c r="N30" s="14" t="s">
        <v>45</v>
      </c>
      <c r="O30" s="14" t="s">
        <v>46</v>
      </c>
      <c r="P30" s="14" t="s">
        <v>47</v>
      </c>
      <c r="Q30" s="14" t="s">
        <v>47</v>
      </c>
      <c r="R30" s="14">
        <f t="shared" si="1"/>
        <v>76.8</v>
      </c>
      <c r="S30" s="14"/>
      <c r="T30" s="14"/>
      <c r="U30" s="14">
        <v>76.8</v>
      </c>
      <c r="V30" s="14">
        <v>100</v>
      </c>
      <c r="W30" s="14">
        <v>320</v>
      </c>
      <c r="X30" s="14">
        <v>100</v>
      </c>
      <c r="Y30" s="14">
        <v>320</v>
      </c>
      <c r="Z30" s="26"/>
    </row>
    <row r="31" s="2" customFormat="1" ht="42" spans="1:26">
      <c r="A31" s="14">
        <f>SUBTOTAL(103,K$6:K31)</f>
        <v>26</v>
      </c>
      <c r="B31" s="15" t="s">
        <v>211</v>
      </c>
      <c r="C31" s="33" t="s">
        <v>212</v>
      </c>
      <c r="D31" s="14" t="s">
        <v>147</v>
      </c>
      <c r="E31" s="14" t="s">
        <v>148</v>
      </c>
      <c r="F31" s="14" t="s">
        <v>213</v>
      </c>
      <c r="G31" s="14" t="s">
        <v>110</v>
      </c>
      <c r="H31" s="14" t="s">
        <v>110</v>
      </c>
      <c r="I31" s="14" t="s">
        <v>53</v>
      </c>
      <c r="J31" s="14" t="s">
        <v>54</v>
      </c>
      <c r="K31" s="19" t="s">
        <v>214</v>
      </c>
      <c r="L31" s="15" t="s">
        <v>215</v>
      </c>
      <c r="M31" s="15" t="s">
        <v>216</v>
      </c>
      <c r="N31" s="15" t="s">
        <v>46</v>
      </c>
      <c r="O31" s="15" t="s">
        <v>46</v>
      </c>
      <c r="P31" s="15" t="s">
        <v>47</v>
      </c>
      <c r="Q31" s="15" t="s">
        <v>47</v>
      </c>
      <c r="R31" s="14">
        <f t="shared" si="1"/>
        <v>50</v>
      </c>
      <c r="S31" s="15"/>
      <c r="T31" s="15"/>
      <c r="U31" s="15">
        <v>50</v>
      </c>
      <c r="V31" s="14">
        <v>50</v>
      </c>
      <c r="W31" s="14">
        <v>120</v>
      </c>
      <c r="X31" s="14">
        <v>40</v>
      </c>
      <c r="Y31" s="14">
        <v>100</v>
      </c>
      <c r="Z31" s="14"/>
    </row>
    <row r="32" s="3" customFormat="1" ht="52.5" spans="1:26">
      <c r="A32" s="14">
        <f>SUBTOTAL(103,K$6:K32)</f>
        <v>27</v>
      </c>
      <c r="B32" s="14" t="s">
        <v>217</v>
      </c>
      <c r="C32" s="33" t="s">
        <v>218</v>
      </c>
      <c r="D32" s="14" t="s">
        <v>36</v>
      </c>
      <c r="E32" s="14" t="s">
        <v>60</v>
      </c>
      <c r="F32" s="14" t="s">
        <v>60</v>
      </c>
      <c r="G32" s="14" t="s">
        <v>61</v>
      </c>
      <c r="H32" s="14" t="s">
        <v>219</v>
      </c>
      <c r="I32" s="14" t="s">
        <v>219</v>
      </c>
      <c r="J32" s="14" t="s">
        <v>220</v>
      </c>
      <c r="K32" s="18" t="s">
        <v>221</v>
      </c>
      <c r="L32" s="14" t="s">
        <v>65</v>
      </c>
      <c r="M32" s="14" t="s">
        <v>222</v>
      </c>
      <c r="N32" s="14" t="s">
        <v>46</v>
      </c>
      <c r="O32" s="14" t="s">
        <v>46</v>
      </c>
      <c r="P32" s="14" t="s">
        <v>114</v>
      </c>
      <c r="Q32" s="14" t="s">
        <v>47</v>
      </c>
      <c r="R32" s="16">
        <v>14.877248</v>
      </c>
      <c r="S32" s="16"/>
      <c r="T32" s="16"/>
      <c r="U32" s="16">
        <v>14.877248</v>
      </c>
      <c r="V32" s="14">
        <v>104</v>
      </c>
      <c r="W32" s="14">
        <v>374</v>
      </c>
      <c r="X32" s="14">
        <v>9</v>
      </c>
      <c r="Y32" s="14">
        <v>31</v>
      </c>
      <c r="Z32" s="15"/>
    </row>
    <row r="33" s="3" customFormat="1" ht="42" spans="1:26">
      <c r="A33" s="14">
        <f>SUBTOTAL(103,K$6:K33)</f>
        <v>28</v>
      </c>
      <c r="B33" s="14" t="s">
        <v>223</v>
      </c>
      <c r="C33" s="33" t="s">
        <v>224</v>
      </c>
      <c r="D33" s="14" t="s">
        <v>126</v>
      </c>
      <c r="E33" s="14" t="s">
        <v>225</v>
      </c>
      <c r="F33" s="14" t="s">
        <v>226</v>
      </c>
      <c r="G33" s="14" t="s">
        <v>110</v>
      </c>
      <c r="H33" s="14" t="s">
        <v>76</v>
      </c>
      <c r="I33" s="14" t="s">
        <v>76</v>
      </c>
      <c r="J33" s="14" t="s">
        <v>54</v>
      </c>
      <c r="K33" s="18" t="s">
        <v>227</v>
      </c>
      <c r="L33" s="15" t="s">
        <v>228</v>
      </c>
      <c r="M33" s="14" t="s">
        <v>229</v>
      </c>
      <c r="N33" s="14" t="s">
        <v>45</v>
      </c>
      <c r="O33" s="14" t="s">
        <v>46</v>
      </c>
      <c r="P33" s="14" t="s">
        <v>114</v>
      </c>
      <c r="Q33" s="14" t="s">
        <v>47</v>
      </c>
      <c r="R33" s="16">
        <v>194</v>
      </c>
      <c r="S33" s="16">
        <v>194</v>
      </c>
      <c r="T33" s="16"/>
      <c r="U33" s="16"/>
      <c r="V33" s="14">
        <v>162</v>
      </c>
      <c r="W33" s="14">
        <v>583</v>
      </c>
      <c r="X33" s="14">
        <v>14</v>
      </c>
      <c r="Y33" s="14">
        <v>48</v>
      </c>
      <c r="Z33" s="15"/>
    </row>
    <row r="34" s="3" customFormat="1" ht="31.5" spans="1:26">
      <c r="A34" s="14">
        <f>SUBTOTAL(103,K$6:K34)</f>
        <v>29</v>
      </c>
      <c r="B34" s="14" t="s">
        <v>230</v>
      </c>
      <c r="C34" s="33" t="s">
        <v>231</v>
      </c>
      <c r="D34" s="14" t="s">
        <v>126</v>
      </c>
      <c r="E34" s="14" t="s">
        <v>127</v>
      </c>
      <c r="F34" s="14" t="s">
        <v>128</v>
      </c>
      <c r="G34" s="14" t="s">
        <v>110</v>
      </c>
      <c r="H34" s="14" t="s">
        <v>232</v>
      </c>
      <c r="I34" s="14" t="s">
        <v>232</v>
      </c>
      <c r="J34" s="14" t="s">
        <v>233</v>
      </c>
      <c r="K34" s="18" t="s">
        <v>234</v>
      </c>
      <c r="L34" s="14" t="s">
        <v>235</v>
      </c>
      <c r="M34" s="14" t="s">
        <v>236</v>
      </c>
      <c r="N34" s="14" t="s">
        <v>46</v>
      </c>
      <c r="O34" s="14" t="s">
        <v>46</v>
      </c>
      <c r="P34" s="14" t="s">
        <v>114</v>
      </c>
      <c r="Q34" s="14" t="s">
        <v>47</v>
      </c>
      <c r="R34" s="16">
        <v>29.8</v>
      </c>
      <c r="S34" s="16"/>
      <c r="T34" s="16"/>
      <c r="U34" s="16">
        <v>29.8</v>
      </c>
      <c r="V34" s="14">
        <v>177</v>
      </c>
      <c r="W34" s="14">
        <v>637</v>
      </c>
      <c r="X34" s="14">
        <v>15</v>
      </c>
      <c r="Y34" s="14">
        <v>51</v>
      </c>
      <c r="Z34" s="15"/>
    </row>
    <row r="35" s="3" customFormat="1" ht="31.5" spans="1:26">
      <c r="A35" s="14">
        <f>SUBTOTAL(103,K$6:K35)</f>
        <v>30</v>
      </c>
      <c r="B35" s="14" t="s">
        <v>237</v>
      </c>
      <c r="C35" s="33" t="s">
        <v>238</v>
      </c>
      <c r="D35" s="14" t="s">
        <v>126</v>
      </c>
      <c r="E35" s="14" t="s">
        <v>225</v>
      </c>
      <c r="F35" s="14" t="s">
        <v>239</v>
      </c>
      <c r="G35" s="14" t="s">
        <v>110</v>
      </c>
      <c r="H35" s="14" t="s">
        <v>240</v>
      </c>
      <c r="I35" s="14" t="s">
        <v>240</v>
      </c>
      <c r="J35" s="14" t="s">
        <v>241</v>
      </c>
      <c r="K35" s="18" t="s">
        <v>242</v>
      </c>
      <c r="L35" s="15" t="s">
        <v>228</v>
      </c>
      <c r="M35" s="14" t="s">
        <v>243</v>
      </c>
      <c r="N35" s="14" t="s">
        <v>46</v>
      </c>
      <c r="O35" s="14" t="s">
        <v>46</v>
      </c>
      <c r="P35" s="14" t="s">
        <v>114</v>
      </c>
      <c r="Q35" s="14" t="s">
        <v>47</v>
      </c>
      <c r="R35" s="16">
        <v>98.5</v>
      </c>
      <c r="S35" s="16">
        <v>98.5</v>
      </c>
      <c r="T35" s="16"/>
      <c r="U35" s="16"/>
      <c r="V35" s="14">
        <v>192</v>
      </c>
      <c r="W35" s="14">
        <v>691</v>
      </c>
      <c r="X35" s="14">
        <v>16</v>
      </c>
      <c r="Y35" s="14">
        <v>54</v>
      </c>
      <c r="Z35" s="15"/>
    </row>
    <row r="36" s="3" customFormat="1" ht="21" spans="1:26">
      <c r="A36" s="14">
        <f>SUBTOTAL(103,K$6:K36)</f>
        <v>31</v>
      </c>
      <c r="B36" s="14" t="s">
        <v>244</v>
      </c>
      <c r="C36" s="33" t="s">
        <v>245</v>
      </c>
      <c r="D36" s="14" t="s">
        <v>126</v>
      </c>
      <c r="E36" s="14" t="s">
        <v>246</v>
      </c>
      <c r="F36" s="14" t="s">
        <v>247</v>
      </c>
      <c r="G36" s="14" t="s">
        <v>110</v>
      </c>
      <c r="H36" s="14" t="s">
        <v>62</v>
      </c>
      <c r="I36" s="14" t="s">
        <v>62</v>
      </c>
      <c r="J36" s="14" t="s">
        <v>54</v>
      </c>
      <c r="K36" s="18" t="s">
        <v>248</v>
      </c>
      <c r="L36" s="14" t="s">
        <v>249</v>
      </c>
      <c r="M36" s="14" t="s">
        <v>250</v>
      </c>
      <c r="N36" s="14" t="s">
        <v>46</v>
      </c>
      <c r="O36" s="14" t="s">
        <v>46</v>
      </c>
      <c r="P36" s="14" t="s">
        <v>114</v>
      </c>
      <c r="Q36" s="14" t="s">
        <v>47</v>
      </c>
      <c r="R36" s="16">
        <v>78</v>
      </c>
      <c r="S36" s="16"/>
      <c r="T36" s="16"/>
      <c r="U36" s="16">
        <v>78</v>
      </c>
      <c r="V36" s="14">
        <v>133</v>
      </c>
      <c r="W36" s="14">
        <v>479</v>
      </c>
      <c r="X36" s="14">
        <v>11</v>
      </c>
      <c r="Y36" s="14">
        <v>37</v>
      </c>
      <c r="Z36" s="15"/>
    </row>
    <row r="37" s="3" customFormat="1" ht="21" spans="1:26">
      <c r="A37" s="14">
        <f>SUBTOTAL(103,K$6:K37)</f>
        <v>32</v>
      </c>
      <c r="B37" s="14" t="s">
        <v>251</v>
      </c>
      <c r="C37" s="33" t="s">
        <v>252</v>
      </c>
      <c r="D37" s="14" t="s">
        <v>126</v>
      </c>
      <c r="E37" s="14" t="s">
        <v>246</v>
      </c>
      <c r="F37" s="14" t="s">
        <v>247</v>
      </c>
      <c r="G37" s="14" t="s">
        <v>110</v>
      </c>
      <c r="H37" s="14" t="s">
        <v>253</v>
      </c>
      <c r="I37" s="14" t="s">
        <v>253</v>
      </c>
      <c r="J37" s="14" t="s">
        <v>254</v>
      </c>
      <c r="K37" s="18" t="s">
        <v>255</v>
      </c>
      <c r="L37" s="14" t="s">
        <v>249</v>
      </c>
      <c r="M37" s="14" t="s">
        <v>256</v>
      </c>
      <c r="N37" s="14" t="s">
        <v>46</v>
      </c>
      <c r="O37" s="14" t="s">
        <v>46</v>
      </c>
      <c r="P37" s="14" t="s">
        <v>114</v>
      </c>
      <c r="Q37" s="14" t="s">
        <v>47</v>
      </c>
      <c r="R37" s="16">
        <v>50.7365</v>
      </c>
      <c r="S37" s="16"/>
      <c r="T37" s="16"/>
      <c r="U37" s="16">
        <v>50.7365</v>
      </c>
      <c r="V37" s="14">
        <v>126</v>
      </c>
      <c r="W37" s="14">
        <v>454</v>
      </c>
      <c r="X37" s="14">
        <v>11</v>
      </c>
      <c r="Y37" s="14">
        <v>37</v>
      </c>
      <c r="Z37" s="15"/>
    </row>
    <row r="38" s="3" customFormat="1" ht="80" customHeight="1" spans="1:26">
      <c r="A38" s="14">
        <f>SUBTOTAL(103,K$6:K38)</f>
        <v>33</v>
      </c>
      <c r="B38" s="14" t="s">
        <v>257</v>
      </c>
      <c r="C38" s="33" t="s">
        <v>258</v>
      </c>
      <c r="D38" s="14" t="s">
        <v>36</v>
      </c>
      <c r="E38" s="14" t="s">
        <v>259</v>
      </c>
      <c r="F38" s="14" t="s">
        <v>260</v>
      </c>
      <c r="G38" s="14" t="s">
        <v>261</v>
      </c>
      <c r="H38" s="14" t="s">
        <v>261</v>
      </c>
      <c r="I38" s="14" t="s">
        <v>33</v>
      </c>
      <c r="J38" s="14" t="s">
        <v>33</v>
      </c>
      <c r="K38" s="18" t="s">
        <v>262</v>
      </c>
      <c r="L38" s="14" t="s">
        <v>263</v>
      </c>
      <c r="M38" s="14" t="s">
        <v>264</v>
      </c>
      <c r="N38" s="14" t="s">
        <v>46</v>
      </c>
      <c r="O38" s="14" t="s">
        <v>46</v>
      </c>
      <c r="P38" s="14" t="s">
        <v>114</v>
      </c>
      <c r="Q38" s="14" t="s">
        <v>47</v>
      </c>
      <c r="R38" s="16">
        <v>45</v>
      </c>
      <c r="S38" s="16"/>
      <c r="T38" s="16"/>
      <c r="U38" s="16">
        <v>45</v>
      </c>
      <c r="V38" s="14">
        <v>10000</v>
      </c>
      <c r="W38" s="14">
        <v>34000</v>
      </c>
      <c r="X38" s="14">
        <v>1000</v>
      </c>
      <c r="Y38" s="14">
        <v>3000</v>
      </c>
      <c r="Z38" s="15"/>
    </row>
    <row r="39" s="3" customFormat="1" ht="31.5" spans="1:26">
      <c r="A39" s="14">
        <f>SUBTOTAL(103,K$6:K39)</f>
        <v>34</v>
      </c>
      <c r="B39" s="14" t="s">
        <v>265</v>
      </c>
      <c r="C39" s="33" t="s">
        <v>266</v>
      </c>
      <c r="D39" s="14" t="s">
        <v>126</v>
      </c>
      <c r="E39" s="14" t="s">
        <v>225</v>
      </c>
      <c r="F39" s="14" t="s">
        <v>226</v>
      </c>
      <c r="G39" s="14" t="s">
        <v>110</v>
      </c>
      <c r="H39" s="14" t="s">
        <v>82</v>
      </c>
      <c r="I39" s="14" t="s">
        <v>82</v>
      </c>
      <c r="J39" s="14" t="s">
        <v>83</v>
      </c>
      <c r="K39" s="18" t="s">
        <v>267</v>
      </c>
      <c r="L39" s="15" t="s">
        <v>228</v>
      </c>
      <c r="M39" s="15" t="s">
        <v>268</v>
      </c>
      <c r="N39" s="14" t="s">
        <v>46</v>
      </c>
      <c r="O39" s="14" t="s">
        <v>46</v>
      </c>
      <c r="P39" s="14" t="s">
        <v>114</v>
      </c>
      <c r="Q39" s="14" t="s">
        <v>47</v>
      </c>
      <c r="R39" s="16">
        <v>30.15</v>
      </c>
      <c r="S39" s="16"/>
      <c r="T39" s="16"/>
      <c r="U39" s="16">
        <v>30.15</v>
      </c>
      <c r="V39" s="14">
        <v>175</v>
      </c>
      <c r="W39" s="14">
        <v>630</v>
      </c>
      <c r="X39" s="14">
        <v>15</v>
      </c>
      <c r="Y39" s="14">
        <v>51</v>
      </c>
      <c r="Z39" s="15"/>
    </row>
    <row r="40" s="3" customFormat="1" ht="31.5" spans="1:26">
      <c r="A40" s="14">
        <f>SUBTOTAL(103,K$6:K40)</f>
        <v>35</v>
      </c>
      <c r="B40" s="14" t="s">
        <v>269</v>
      </c>
      <c r="C40" s="33" t="s">
        <v>270</v>
      </c>
      <c r="D40" s="14" t="s">
        <v>36</v>
      </c>
      <c r="E40" s="14" t="s">
        <v>271</v>
      </c>
      <c r="F40" s="14" t="s">
        <v>272</v>
      </c>
      <c r="G40" s="14" t="s">
        <v>110</v>
      </c>
      <c r="H40" s="14" t="s">
        <v>273</v>
      </c>
      <c r="I40" s="14" t="s">
        <v>82</v>
      </c>
      <c r="J40" s="14" t="s">
        <v>83</v>
      </c>
      <c r="K40" s="18" t="s">
        <v>274</v>
      </c>
      <c r="L40" s="14" t="s">
        <v>275</v>
      </c>
      <c r="M40" s="14" t="s">
        <v>276</v>
      </c>
      <c r="N40" s="14" t="s">
        <v>46</v>
      </c>
      <c r="O40" s="14" t="s">
        <v>46</v>
      </c>
      <c r="P40" s="14" t="s">
        <v>114</v>
      </c>
      <c r="Q40" s="14" t="s">
        <v>47</v>
      </c>
      <c r="R40" s="16">
        <v>400</v>
      </c>
      <c r="S40" s="16"/>
      <c r="T40" s="16"/>
      <c r="U40" s="16">
        <v>400</v>
      </c>
      <c r="V40" s="14">
        <v>189</v>
      </c>
      <c r="W40" s="14">
        <v>680</v>
      </c>
      <c r="X40" s="14">
        <v>16</v>
      </c>
      <c r="Y40" s="14">
        <v>54</v>
      </c>
      <c r="Z40" s="15"/>
    </row>
    <row r="41" s="3" customFormat="1" ht="31.5" spans="1:26">
      <c r="A41" s="14">
        <f>SUBTOTAL(103,K$6:K41)</f>
        <v>36</v>
      </c>
      <c r="B41" s="14" t="s">
        <v>277</v>
      </c>
      <c r="C41" s="33" t="s">
        <v>278</v>
      </c>
      <c r="D41" s="14" t="s">
        <v>36</v>
      </c>
      <c r="E41" s="14" t="s">
        <v>271</v>
      </c>
      <c r="F41" s="14" t="s">
        <v>272</v>
      </c>
      <c r="G41" s="14" t="s">
        <v>110</v>
      </c>
      <c r="H41" s="14" t="s">
        <v>273</v>
      </c>
      <c r="I41" s="14" t="s">
        <v>82</v>
      </c>
      <c r="J41" s="14" t="s">
        <v>83</v>
      </c>
      <c r="K41" s="18" t="s">
        <v>279</v>
      </c>
      <c r="L41" s="14" t="s">
        <v>275</v>
      </c>
      <c r="M41" s="14" t="s">
        <v>276</v>
      </c>
      <c r="N41" s="14" t="s">
        <v>46</v>
      </c>
      <c r="O41" s="14" t="s">
        <v>46</v>
      </c>
      <c r="P41" s="14" t="s">
        <v>114</v>
      </c>
      <c r="Q41" s="14" t="s">
        <v>47</v>
      </c>
      <c r="R41" s="16">
        <v>300</v>
      </c>
      <c r="S41" s="16"/>
      <c r="T41" s="16"/>
      <c r="U41" s="16">
        <v>300</v>
      </c>
      <c r="V41" s="14">
        <v>189</v>
      </c>
      <c r="W41" s="14">
        <v>680</v>
      </c>
      <c r="X41" s="14">
        <v>16</v>
      </c>
      <c r="Y41" s="14">
        <v>54</v>
      </c>
      <c r="Z41" s="15"/>
    </row>
    <row r="42" s="3" customFormat="1" ht="73.5" spans="1:26">
      <c r="A42" s="14">
        <f>SUBTOTAL(103,K$6:K42)</f>
        <v>37</v>
      </c>
      <c r="B42" s="14" t="s">
        <v>280</v>
      </c>
      <c r="C42" s="33" t="s">
        <v>281</v>
      </c>
      <c r="D42" s="14" t="s">
        <v>126</v>
      </c>
      <c r="E42" s="14" t="s">
        <v>246</v>
      </c>
      <c r="F42" s="14" t="s">
        <v>247</v>
      </c>
      <c r="G42" s="14" t="s">
        <v>110</v>
      </c>
      <c r="H42" s="14" t="s">
        <v>82</v>
      </c>
      <c r="I42" s="14" t="s">
        <v>82</v>
      </c>
      <c r="J42" s="14" t="s">
        <v>54</v>
      </c>
      <c r="K42" s="18" t="s">
        <v>282</v>
      </c>
      <c r="L42" s="14" t="s">
        <v>249</v>
      </c>
      <c r="M42" s="14" t="s">
        <v>268</v>
      </c>
      <c r="N42" s="14" t="s">
        <v>46</v>
      </c>
      <c r="O42" s="14" t="s">
        <v>46</v>
      </c>
      <c r="P42" s="14" t="s">
        <v>114</v>
      </c>
      <c r="Q42" s="14" t="s">
        <v>47</v>
      </c>
      <c r="R42" s="16">
        <v>164</v>
      </c>
      <c r="S42" s="16"/>
      <c r="T42" s="16"/>
      <c r="U42" s="16">
        <f>203-10-29</f>
        <v>164</v>
      </c>
      <c r="V42" s="14">
        <v>147</v>
      </c>
      <c r="W42" s="14">
        <v>529</v>
      </c>
      <c r="X42" s="14">
        <v>12</v>
      </c>
      <c r="Y42" s="14">
        <v>41</v>
      </c>
      <c r="Z42" s="15"/>
    </row>
    <row r="43" s="3" customFormat="1" ht="42" spans="1:26">
      <c r="A43" s="14">
        <f>SUBTOTAL(103,K$6:K43)</f>
        <v>38</v>
      </c>
      <c r="B43" s="14" t="s">
        <v>283</v>
      </c>
      <c r="C43" s="33" t="s">
        <v>284</v>
      </c>
      <c r="D43" s="14" t="s">
        <v>126</v>
      </c>
      <c r="E43" s="14" t="s">
        <v>127</v>
      </c>
      <c r="F43" s="14" t="s">
        <v>128</v>
      </c>
      <c r="G43" s="14" t="s">
        <v>110</v>
      </c>
      <c r="H43" s="14" t="s">
        <v>82</v>
      </c>
      <c r="I43" s="14" t="s">
        <v>82</v>
      </c>
      <c r="J43" s="14" t="s">
        <v>54</v>
      </c>
      <c r="K43" s="18" t="s">
        <v>285</v>
      </c>
      <c r="L43" s="14" t="s">
        <v>235</v>
      </c>
      <c r="M43" s="14" t="s">
        <v>276</v>
      </c>
      <c r="N43" s="14" t="s">
        <v>46</v>
      </c>
      <c r="O43" s="14" t="s">
        <v>46</v>
      </c>
      <c r="P43" s="14" t="s">
        <v>114</v>
      </c>
      <c r="Q43" s="14" t="s">
        <v>47</v>
      </c>
      <c r="R43" s="16">
        <v>173.46325</v>
      </c>
      <c r="S43" s="16"/>
      <c r="T43" s="16"/>
      <c r="U43" s="16">
        <f>201.46325-28</f>
        <v>173.46325</v>
      </c>
      <c r="V43" s="14">
        <v>103</v>
      </c>
      <c r="W43" s="14">
        <v>371</v>
      </c>
      <c r="X43" s="14">
        <v>9</v>
      </c>
      <c r="Y43" s="14">
        <v>31</v>
      </c>
      <c r="Z43" s="15"/>
    </row>
    <row r="44" s="3" customFormat="1" ht="21" spans="1:26">
      <c r="A44" s="14">
        <f>SUBTOTAL(103,K$6:K44)</f>
        <v>39</v>
      </c>
      <c r="B44" s="14" t="s">
        <v>286</v>
      </c>
      <c r="C44" s="33" t="s">
        <v>287</v>
      </c>
      <c r="D44" s="14" t="s">
        <v>126</v>
      </c>
      <c r="E44" s="14" t="s">
        <v>246</v>
      </c>
      <c r="F44" s="14" t="s">
        <v>247</v>
      </c>
      <c r="G44" s="14" t="s">
        <v>110</v>
      </c>
      <c r="H44" s="14" t="s">
        <v>82</v>
      </c>
      <c r="I44" s="14" t="s">
        <v>82</v>
      </c>
      <c r="J44" s="14" t="s">
        <v>54</v>
      </c>
      <c r="K44" s="18" t="s">
        <v>288</v>
      </c>
      <c r="L44" s="14" t="s">
        <v>249</v>
      </c>
      <c r="M44" s="14" t="s">
        <v>289</v>
      </c>
      <c r="N44" s="14" t="s">
        <v>46</v>
      </c>
      <c r="O44" s="14" t="s">
        <v>46</v>
      </c>
      <c r="P44" s="14" t="s">
        <v>114</v>
      </c>
      <c r="Q44" s="14" t="s">
        <v>47</v>
      </c>
      <c r="R44" s="16">
        <v>95</v>
      </c>
      <c r="S44" s="16"/>
      <c r="T44" s="16"/>
      <c r="U44" s="16">
        <v>95</v>
      </c>
      <c r="V44" s="14">
        <v>119</v>
      </c>
      <c r="W44" s="14">
        <v>428</v>
      </c>
      <c r="X44" s="14">
        <v>10</v>
      </c>
      <c r="Y44" s="14">
        <v>34</v>
      </c>
      <c r="Z44" s="15"/>
    </row>
    <row r="45" s="3" customFormat="1" ht="21" spans="1:26">
      <c r="A45" s="14">
        <f>SUBTOTAL(103,K$6:K45)</f>
        <v>40</v>
      </c>
      <c r="B45" s="14" t="s">
        <v>290</v>
      </c>
      <c r="C45" s="33" t="s">
        <v>291</v>
      </c>
      <c r="D45" s="14" t="s">
        <v>126</v>
      </c>
      <c r="E45" s="14" t="s">
        <v>246</v>
      </c>
      <c r="F45" s="14" t="s">
        <v>292</v>
      </c>
      <c r="G45" s="14" t="s">
        <v>110</v>
      </c>
      <c r="H45" s="14" t="s">
        <v>82</v>
      </c>
      <c r="I45" s="14" t="s">
        <v>82</v>
      </c>
      <c r="J45" s="14" t="s">
        <v>83</v>
      </c>
      <c r="K45" s="18" t="s">
        <v>293</v>
      </c>
      <c r="L45" s="14" t="s">
        <v>294</v>
      </c>
      <c r="M45" s="14" t="s">
        <v>295</v>
      </c>
      <c r="N45" s="14" t="s">
        <v>46</v>
      </c>
      <c r="O45" s="14" t="s">
        <v>46</v>
      </c>
      <c r="P45" s="14" t="s">
        <v>114</v>
      </c>
      <c r="Q45" s="14" t="s">
        <v>47</v>
      </c>
      <c r="R45" s="16">
        <v>5.76</v>
      </c>
      <c r="S45" s="16"/>
      <c r="T45" s="16"/>
      <c r="U45" s="16">
        <v>5.76</v>
      </c>
      <c r="V45" s="14">
        <v>104</v>
      </c>
      <c r="W45" s="14">
        <v>374</v>
      </c>
      <c r="X45" s="14">
        <v>9</v>
      </c>
      <c r="Y45" s="14">
        <v>31</v>
      </c>
      <c r="Z45" s="15"/>
    </row>
    <row r="46" s="3" customFormat="1" ht="21" spans="1:26">
      <c r="A46" s="14">
        <f>SUBTOTAL(103,K$6:K46)</f>
        <v>41</v>
      </c>
      <c r="B46" s="14" t="s">
        <v>296</v>
      </c>
      <c r="C46" s="33" t="s">
        <v>297</v>
      </c>
      <c r="D46" s="14" t="s">
        <v>126</v>
      </c>
      <c r="E46" s="14" t="s">
        <v>246</v>
      </c>
      <c r="F46" s="14" t="s">
        <v>247</v>
      </c>
      <c r="G46" s="14" t="s">
        <v>110</v>
      </c>
      <c r="H46" s="14" t="s">
        <v>298</v>
      </c>
      <c r="I46" s="14" t="s">
        <v>298</v>
      </c>
      <c r="J46" s="14" t="s">
        <v>54</v>
      </c>
      <c r="K46" s="18" t="s">
        <v>299</v>
      </c>
      <c r="L46" s="14" t="s">
        <v>249</v>
      </c>
      <c r="M46" s="14" t="s">
        <v>300</v>
      </c>
      <c r="N46" s="14" t="s">
        <v>46</v>
      </c>
      <c r="O46" s="14" t="s">
        <v>46</v>
      </c>
      <c r="P46" s="14" t="s">
        <v>114</v>
      </c>
      <c r="Q46" s="14" t="s">
        <v>47</v>
      </c>
      <c r="R46" s="16">
        <v>428.2</v>
      </c>
      <c r="S46" s="16"/>
      <c r="T46" s="16"/>
      <c r="U46" s="16">
        <v>428.2</v>
      </c>
      <c r="V46" s="14">
        <v>104</v>
      </c>
      <c r="W46" s="14">
        <v>374</v>
      </c>
      <c r="X46" s="14">
        <v>9</v>
      </c>
      <c r="Y46" s="14">
        <v>31</v>
      </c>
      <c r="Z46" s="15"/>
    </row>
    <row r="47" s="3" customFormat="1" ht="89" customHeight="1" spans="1:26">
      <c r="A47" s="14">
        <f>SUBTOTAL(103,K$6:K47)</f>
        <v>42</v>
      </c>
      <c r="B47" s="14" t="s">
        <v>301</v>
      </c>
      <c r="C47" s="33" t="s">
        <v>302</v>
      </c>
      <c r="D47" s="14" t="s">
        <v>126</v>
      </c>
      <c r="E47" s="14" t="s">
        <v>246</v>
      </c>
      <c r="F47" s="14" t="s">
        <v>247</v>
      </c>
      <c r="G47" s="14" t="s">
        <v>110</v>
      </c>
      <c r="H47" s="14" t="s">
        <v>298</v>
      </c>
      <c r="I47" s="14" t="s">
        <v>298</v>
      </c>
      <c r="J47" s="14" t="s">
        <v>54</v>
      </c>
      <c r="K47" s="18" t="s">
        <v>303</v>
      </c>
      <c r="L47" s="14" t="s">
        <v>249</v>
      </c>
      <c r="M47" s="14" t="s">
        <v>304</v>
      </c>
      <c r="N47" s="14" t="s">
        <v>46</v>
      </c>
      <c r="O47" s="14" t="s">
        <v>46</v>
      </c>
      <c r="P47" s="14" t="s">
        <v>114</v>
      </c>
      <c r="Q47" s="14" t="s">
        <v>47</v>
      </c>
      <c r="R47" s="16">
        <v>142.0561</v>
      </c>
      <c r="S47" s="16"/>
      <c r="T47" s="16"/>
      <c r="U47" s="16">
        <v>142.0561</v>
      </c>
      <c r="V47" s="14">
        <v>177</v>
      </c>
      <c r="W47" s="14">
        <v>637</v>
      </c>
      <c r="X47" s="14">
        <v>15</v>
      </c>
      <c r="Y47" s="14">
        <v>51</v>
      </c>
      <c r="Z47" s="15"/>
    </row>
    <row r="48" s="3" customFormat="1" ht="31.5" spans="1:26">
      <c r="A48" s="14">
        <f>SUBTOTAL(103,K$6:K48)</f>
        <v>43</v>
      </c>
      <c r="B48" s="14" t="s">
        <v>305</v>
      </c>
      <c r="C48" s="33" t="s">
        <v>306</v>
      </c>
      <c r="D48" s="14" t="s">
        <v>126</v>
      </c>
      <c r="E48" s="14" t="s">
        <v>225</v>
      </c>
      <c r="F48" s="14" t="s">
        <v>307</v>
      </c>
      <c r="G48" s="14" t="s">
        <v>110</v>
      </c>
      <c r="H48" s="14" t="s">
        <v>298</v>
      </c>
      <c r="I48" s="14" t="s">
        <v>298</v>
      </c>
      <c r="J48" s="14" t="s">
        <v>308</v>
      </c>
      <c r="K48" s="18" t="s">
        <v>309</v>
      </c>
      <c r="L48" s="14" t="s">
        <v>235</v>
      </c>
      <c r="M48" s="14" t="s">
        <v>268</v>
      </c>
      <c r="N48" s="14" t="s">
        <v>46</v>
      </c>
      <c r="O48" s="14" t="s">
        <v>46</v>
      </c>
      <c r="P48" s="14" t="s">
        <v>114</v>
      </c>
      <c r="Q48" s="14" t="s">
        <v>47</v>
      </c>
      <c r="R48" s="16">
        <v>8</v>
      </c>
      <c r="S48" s="16"/>
      <c r="T48" s="16"/>
      <c r="U48" s="16">
        <v>8</v>
      </c>
      <c r="V48" s="14">
        <v>192</v>
      </c>
      <c r="W48" s="14">
        <v>691</v>
      </c>
      <c r="X48" s="14">
        <v>16</v>
      </c>
      <c r="Y48" s="14">
        <v>54</v>
      </c>
      <c r="Z48" s="15"/>
    </row>
    <row r="49" s="3" customFormat="1" ht="31.5" spans="1:26">
      <c r="A49" s="14">
        <f>SUBTOTAL(103,K$6:K49)</f>
        <v>44</v>
      </c>
      <c r="B49" s="14" t="s">
        <v>310</v>
      </c>
      <c r="C49" s="33" t="s">
        <v>311</v>
      </c>
      <c r="D49" s="14" t="s">
        <v>36</v>
      </c>
      <c r="E49" s="14" t="s">
        <v>271</v>
      </c>
      <c r="F49" s="14" t="s">
        <v>312</v>
      </c>
      <c r="G49" s="14" t="s">
        <v>110</v>
      </c>
      <c r="H49" s="14" t="s">
        <v>313</v>
      </c>
      <c r="I49" s="14" t="s">
        <v>313</v>
      </c>
      <c r="J49" s="14" t="s">
        <v>314</v>
      </c>
      <c r="K49" s="18" t="s">
        <v>315</v>
      </c>
      <c r="L49" s="14" t="s">
        <v>316</v>
      </c>
      <c r="M49" s="14" t="s">
        <v>276</v>
      </c>
      <c r="N49" s="14" t="s">
        <v>46</v>
      </c>
      <c r="O49" s="14" t="s">
        <v>46</v>
      </c>
      <c r="P49" s="14" t="s">
        <v>114</v>
      </c>
      <c r="Q49" s="14" t="s">
        <v>47</v>
      </c>
      <c r="R49" s="16">
        <v>200</v>
      </c>
      <c r="S49" s="16">
        <v>200</v>
      </c>
      <c r="T49" s="16"/>
      <c r="U49" s="16"/>
      <c r="V49" s="14">
        <v>185</v>
      </c>
      <c r="W49" s="14">
        <v>666</v>
      </c>
      <c r="X49" s="14">
        <v>15</v>
      </c>
      <c r="Y49" s="14">
        <v>51</v>
      </c>
      <c r="Z49" s="15"/>
    </row>
    <row r="50" s="3" customFormat="1" ht="31.5" spans="1:26">
      <c r="A50" s="14">
        <f>SUBTOTAL(103,K$6:K50)</f>
        <v>45</v>
      </c>
      <c r="B50" s="14" t="s">
        <v>317</v>
      </c>
      <c r="C50" s="33" t="s">
        <v>318</v>
      </c>
      <c r="D50" s="14" t="s">
        <v>126</v>
      </c>
      <c r="E50" s="14" t="s">
        <v>225</v>
      </c>
      <c r="F50" s="14" t="s">
        <v>226</v>
      </c>
      <c r="G50" s="14" t="s">
        <v>110</v>
      </c>
      <c r="H50" s="14" t="s">
        <v>313</v>
      </c>
      <c r="I50" s="14" t="s">
        <v>313</v>
      </c>
      <c r="J50" s="14" t="s">
        <v>314</v>
      </c>
      <c r="K50" s="18" t="s">
        <v>319</v>
      </c>
      <c r="L50" s="15" t="s">
        <v>228</v>
      </c>
      <c r="M50" s="15" t="s">
        <v>268</v>
      </c>
      <c r="N50" s="14" t="s">
        <v>46</v>
      </c>
      <c r="O50" s="14" t="s">
        <v>46</v>
      </c>
      <c r="P50" s="14" t="s">
        <v>114</v>
      </c>
      <c r="Q50" s="14" t="s">
        <v>47</v>
      </c>
      <c r="R50" s="16">
        <v>40</v>
      </c>
      <c r="S50" s="16"/>
      <c r="T50" s="16">
        <v>40</v>
      </c>
      <c r="U50" s="16"/>
      <c r="V50" s="14">
        <v>126</v>
      </c>
      <c r="W50" s="14">
        <v>454</v>
      </c>
      <c r="X50" s="14">
        <v>11</v>
      </c>
      <c r="Y50" s="14">
        <v>37</v>
      </c>
      <c r="Z50" s="15"/>
    </row>
    <row r="51" s="3" customFormat="1" ht="21" spans="1:26">
      <c r="A51" s="14">
        <f>SUBTOTAL(103,K$6:K51)</f>
        <v>46</v>
      </c>
      <c r="B51" s="14" t="s">
        <v>320</v>
      </c>
      <c r="C51" s="33" t="s">
        <v>321</v>
      </c>
      <c r="D51" s="14" t="s">
        <v>126</v>
      </c>
      <c r="E51" s="14" t="s">
        <v>246</v>
      </c>
      <c r="F51" s="14" t="s">
        <v>247</v>
      </c>
      <c r="G51" s="14" t="s">
        <v>110</v>
      </c>
      <c r="H51" s="14" t="s">
        <v>313</v>
      </c>
      <c r="I51" s="14" t="s">
        <v>313</v>
      </c>
      <c r="J51" s="14" t="s">
        <v>314</v>
      </c>
      <c r="K51" s="18" t="s">
        <v>322</v>
      </c>
      <c r="L51" s="14" t="s">
        <v>249</v>
      </c>
      <c r="M51" s="14" t="s">
        <v>323</v>
      </c>
      <c r="N51" s="14" t="s">
        <v>46</v>
      </c>
      <c r="O51" s="14" t="s">
        <v>46</v>
      </c>
      <c r="P51" s="14" t="s">
        <v>114</v>
      </c>
      <c r="Q51" s="14" t="s">
        <v>47</v>
      </c>
      <c r="R51" s="16">
        <v>13</v>
      </c>
      <c r="S51" s="16"/>
      <c r="T51" s="16"/>
      <c r="U51" s="16">
        <v>13</v>
      </c>
      <c r="V51" s="14">
        <v>167</v>
      </c>
      <c r="W51" s="14">
        <v>601</v>
      </c>
      <c r="X51" s="14">
        <v>14</v>
      </c>
      <c r="Y51" s="14">
        <v>48</v>
      </c>
      <c r="Z51" s="15"/>
    </row>
    <row r="52" s="3" customFormat="1" ht="21" spans="1:26">
      <c r="A52" s="14">
        <f>SUBTOTAL(103,K$6:K52)</f>
        <v>47</v>
      </c>
      <c r="B52" s="14" t="s">
        <v>324</v>
      </c>
      <c r="C52" s="33" t="s">
        <v>325</v>
      </c>
      <c r="D52" s="14" t="s">
        <v>126</v>
      </c>
      <c r="E52" s="14" t="s">
        <v>246</v>
      </c>
      <c r="F52" s="14" t="s">
        <v>247</v>
      </c>
      <c r="G52" s="14" t="s">
        <v>110</v>
      </c>
      <c r="H52" s="14" t="s">
        <v>313</v>
      </c>
      <c r="I52" s="14" t="s">
        <v>313</v>
      </c>
      <c r="J52" s="14" t="s">
        <v>326</v>
      </c>
      <c r="K52" s="18" t="s">
        <v>327</v>
      </c>
      <c r="L52" s="14" t="s">
        <v>249</v>
      </c>
      <c r="M52" s="14" t="s">
        <v>268</v>
      </c>
      <c r="N52" s="14" t="s">
        <v>46</v>
      </c>
      <c r="O52" s="14" t="s">
        <v>46</v>
      </c>
      <c r="P52" s="14" t="s">
        <v>114</v>
      </c>
      <c r="Q52" s="14" t="s">
        <v>47</v>
      </c>
      <c r="R52" s="16">
        <v>9.79</v>
      </c>
      <c r="S52" s="16"/>
      <c r="T52" s="16">
        <v>9.79</v>
      </c>
      <c r="U52" s="16"/>
      <c r="V52" s="14">
        <v>179</v>
      </c>
      <c r="W52" s="14">
        <v>644</v>
      </c>
      <c r="X52" s="14">
        <v>15</v>
      </c>
      <c r="Y52" s="14">
        <v>51</v>
      </c>
      <c r="Z52" s="15"/>
    </row>
    <row r="53" s="3" customFormat="1" ht="31.5" spans="1:26">
      <c r="A53" s="14">
        <f>SUBTOTAL(103,K$6:K53)</f>
        <v>48</v>
      </c>
      <c r="B53" s="14" t="s">
        <v>328</v>
      </c>
      <c r="C53" s="33" t="s">
        <v>329</v>
      </c>
      <c r="D53" s="14" t="s">
        <v>126</v>
      </c>
      <c r="E53" s="14" t="s">
        <v>246</v>
      </c>
      <c r="F53" s="14" t="s">
        <v>247</v>
      </c>
      <c r="G53" s="14" t="s">
        <v>110</v>
      </c>
      <c r="H53" s="14" t="s">
        <v>232</v>
      </c>
      <c r="I53" s="14" t="s">
        <v>232</v>
      </c>
      <c r="J53" s="14" t="s">
        <v>233</v>
      </c>
      <c r="K53" s="18" t="s">
        <v>330</v>
      </c>
      <c r="L53" s="14" t="s">
        <v>249</v>
      </c>
      <c r="M53" s="14" t="s">
        <v>268</v>
      </c>
      <c r="N53" s="14" t="s">
        <v>46</v>
      </c>
      <c r="O53" s="14" t="s">
        <v>46</v>
      </c>
      <c r="P53" s="14" t="s">
        <v>114</v>
      </c>
      <c r="Q53" s="14" t="s">
        <v>47</v>
      </c>
      <c r="R53" s="16">
        <v>4.8</v>
      </c>
      <c r="S53" s="16"/>
      <c r="T53" s="16"/>
      <c r="U53" s="16">
        <v>4.8</v>
      </c>
      <c r="V53" s="14">
        <v>189</v>
      </c>
      <c r="W53" s="14">
        <v>680</v>
      </c>
      <c r="X53" s="14">
        <v>16</v>
      </c>
      <c r="Y53" s="14">
        <v>54</v>
      </c>
      <c r="Z53" s="15"/>
    </row>
    <row r="54" s="3" customFormat="1" ht="21" spans="1:26">
      <c r="A54" s="14">
        <f>SUBTOTAL(103,K$6:K54)</f>
        <v>49</v>
      </c>
      <c r="B54" s="14" t="s">
        <v>331</v>
      </c>
      <c r="C54" s="33" t="s">
        <v>332</v>
      </c>
      <c r="D54" s="14" t="s">
        <v>126</v>
      </c>
      <c r="E54" s="14" t="s">
        <v>246</v>
      </c>
      <c r="F54" s="14" t="s">
        <v>247</v>
      </c>
      <c r="G54" s="14" t="s">
        <v>110</v>
      </c>
      <c r="H54" s="14" t="s">
        <v>232</v>
      </c>
      <c r="I54" s="14" t="s">
        <v>232</v>
      </c>
      <c r="J54" s="14" t="s">
        <v>333</v>
      </c>
      <c r="K54" s="18" t="s">
        <v>334</v>
      </c>
      <c r="L54" s="14" t="s">
        <v>249</v>
      </c>
      <c r="M54" s="15" t="s">
        <v>268</v>
      </c>
      <c r="N54" s="14" t="s">
        <v>46</v>
      </c>
      <c r="O54" s="14" t="s">
        <v>46</v>
      </c>
      <c r="P54" s="14" t="s">
        <v>114</v>
      </c>
      <c r="Q54" s="14" t="s">
        <v>47</v>
      </c>
      <c r="R54" s="16">
        <v>3</v>
      </c>
      <c r="S54" s="16"/>
      <c r="T54" s="16"/>
      <c r="U54" s="16">
        <v>3</v>
      </c>
      <c r="V54" s="14">
        <v>147</v>
      </c>
      <c r="W54" s="14">
        <v>529</v>
      </c>
      <c r="X54" s="14">
        <v>12</v>
      </c>
      <c r="Y54" s="14">
        <v>41</v>
      </c>
      <c r="Z54" s="15"/>
    </row>
    <row r="55" s="3" customFormat="1" ht="31.5" spans="1:26">
      <c r="A55" s="14">
        <f>SUBTOTAL(103,K$6:K55)</f>
        <v>50</v>
      </c>
      <c r="B55" s="14" t="s">
        <v>335</v>
      </c>
      <c r="C55" s="33" t="s">
        <v>336</v>
      </c>
      <c r="D55" s="14" t="s">
        <v>126</v>
      </c>
      <c r="E55" s="14" t="s">
        <v>127</v>
      </c>
      <c r="F55" s="14" t="s">
        <v>128</v>
      </c>
      <c r="G55" s="14" t="s">
        <v>110</v>
      </c>
      <c r="H55" s="14" t="s">
        <v>98</v>
      </c>
      <c r="I55" s="14" t="s">
        <v>98</v>
      </c>
      <c r="J55" s="14" t="s">
        <v>337</v>
      </c>
      <c r="K55" s="18" t="s">
        <v>338</v>
      </c>
      <c r="L55" s="14" t="s">
        <v>235</v>
      </c>
      <c r="M55" s="14" t="s">
        <v>236</v>
      </c>
      <c r="N55" s="14" t="s">
        <v>46</v>
      </c>
      <c r="O55" s="14" t="s">
        <v>46</v>
      </c>
      <c r="P55" s="14" t="s">
        <v>114</v>
      </c>
      <c r="Q55" s="14" t="s">
        <v>47</v>
      </c>
      <c r="R55" s="16">
        <v>52</v>
      </c>
      <c r="S55" s="16"/>
      <c r="T55" s="16">
        <v>52</v>
      </c>
      <c r="U55" s="16"/>
      <c r="V55" s="14">
        <v>170</v>
      </c>
      <c r="W55" s="14">
        <v>612</v>
      </c>
      <c r="X55" s="14">
        <v>14</v>
      </c>
      <c r="Y55" s="14">
        <v>48</v>
      </c>
      <c r="Z55" s="15"/>
    </row>
    <row r="56" s="3" customFormat="1" ht="31.5" spans="1:26">
      <c r="A56" s="14">
        <f>SUBTOTAL(103,K$6:K56)</f>
        <v>51</v>
      </c>
      <c r="B56" s="14" t="s">
        <v>339</v>
      </c>
      <c r="C56" s="33" t="s">
        <v>340</v>
      </c>
      <c r="D56" s="14" t="s">
        <v>36</v>
      </c>
      <c r="E56" s="14" t="s">
        <v>341</v>
      </c>
      <c r="F56" s="14" t="s">
        <v>342</v>
      </c>
      <c r="G56" s="14" t="s">
        <v>110</v>
      </c>
      <c r="H56" s="14" t="s">
        <v>98</v>
      </c>
      <c r="I56" s="14" t="s">
        <v>98</v>
      </c>
      <c r="J56" s="14" t="s">
        <v>343</v>
      </c>
      <c r="K56" s="18" t="s">
        <v>344</v>
      </c>
      <c r="L56" s="14" t="s">
        <v>345</v>
      </c>
      <c r="M56" s="14" t="s">
        <v>346</v>
      </c>
      <c r="N56" s="14" t="s">
        <v>46</v>
      </c>
      <c r="O56" s="14" t="s">
        <v>46</v>
      </c>
      <c r="P56" s="14" t="s">
        <v>114</v>
      </c>
      <c r="Q56" s="14" t="s">
        <v>47</v>
      </c>
      <c r="R56" s="16">
        <v>29.9</v>
      </c>
      <c r="S56" s="16"/>
      <c r="T56" s="16">
        <v>29.9</v>
      </c>
      <c r="U56" s="16"/>
      <c r="V56" s="14">
        <v>164</v>
      </c>
      <c r="W56" s="14">
        <v>590</v>
      </c>
      <c r="X56" s="14">
        <v>14</v>
      </c>
      <c r="Y56" s="14">
        <v>48</v>
      </c>
      <c r="Z56" s="15"/>
    </row>
    <row r="57" s="3" customFormat="1" ht="21" spans="1:26">
      <c r="A57" s="14">
        <f>SUBTOTAL(103,K$6:K57)</f>
        <v>52</v>
      </c>
      <c r="B57" s="14" t="s">
        <v>347</v>
      </c>
      <c r="C57" s="33" t="s">
        <v>348</v>
      </c>
      <c r="D57" s="14" t="s">
        <v>126</v>
      </c>
      <c r="E57" s="14" t="s">
        <v>246</v>
      </c>
      <c r="F57" s="14" t="s">
        <v>247</v>
      </c>
      <c r="G57" s="14" t="s">
        <v>110</v>
      </c>
      <c r="H57" s="14" t="s">
        <v>98</v>
      </c>
      <c r="I57" s="14" t="s">
        <v>98</v>
      </c>
      <c r="J57" s="14" t="s">
        <v>54</v>
      </c>
      <c r="K57" s="18" t="s">
        <v>349</v>
      </c>
      <c r="L57" s="14" t="s">
        <v>249</v>
      </c>
      <c r="M57" s="14" t="s">
        <v>350</v>
      </c>
      <c r="N57" s="14" t="s">
        <v>46</v>
      </c>
      <c r="O57" s="14" t="s">
        <v>46</v>
      </c>
      <c r="P57" s="14" t="s">
        <v>114</v>
      </c>
      <c r="Q57" s="14" t="s">
        <v>47</v>
      </c>
      <c r="R57" s="16">
        <v>25</v>
      </c>
      <c r="S57" s="16"/>
      <c r="T57" s="16"/>
      <c r="U57" s="16">
        <v>25</v>
      </c>
      <c r="V57" s="14"/>
      <c r="W57" s="14"/>
      <c r="X57" s="14"/>
      <c r="Y57" s="14"/>
      <c r="Z57" s="15"/>
    </row>
    <row r="58" s="3" customFormat="1" ht="21" spans="1:26">
      <c r="A58" s="14">
        <f>SUBTOTAL(103,K$6:K58)</f>
        <v>53</v>
      </c>
      <c r="B58" s="14" t="s">
        <v>351</v>
      </c>
      <c r="C58" s="33" t="s">
        <v>352</v>
      </c>
      <c r="D58" s="14" t="s">
        <v>126</v>
      </c>
      <c r="E58" s="14" t="s">
        <v>246</v>
      </c>
      <c r="F58" s="14" t="s">
        <v>247</v>
      </c>
      <c r="G58" s="14" t="s">
        <v>110</v>
      </c>
      <c r="H58" s="14" t="s">
        <v>98</v>
      </c>
      <c r="I58" s="14" t="s">
        <v>98</v>
      </c>
      <c r="J58" s="14" t="s">
        <v>353</v>
      </c>
      <c r="K58" s="18" t="s">
        <v>354</v>
      </c>
      <c r="L58" s="14" t="s">
        <v>249</v>
      </c>
      <c r="M58" s="14" t="s">
        <v>268</v>
      </c>
      <c r="N58" s="14" t="s">
        <v>46</v>
      </c>
      <c r="O58" s="14" t="s">
        <v>46</v>
      </c>
      <c r="P58" s="14" t="s">
        <v>114</v>
      </c>
      <c r="Q58" s="14" t="s">
        <v>47</v>
      </c>
      <c r="R58" s="16">
        <v>33.5</v>
      </c>
      <c r="S58" s="16"/>
      <c r="T58" s="16"/>
      <c r="U58" s="16">
        <v>33.5</v>
      </c>
      <c r="V58" s="14">
        <v>132</v>
      </c>
      <c r="W58" s="14">
        <v>475</v>
      </c>
      <c r="X58" s="14">
        <v>11</v>
      </c>
      <c r="Y58" s="14">
        <v>37</v>
      </c>
      <c r="Z58" s="15"/>
    </row>
    <row r="59" s="3" customFormat="1" ht="47" customHeight="1" spans="1:26">
      <c r="A59" s="14">
        <f>SUBTOTAL(103,K$6:K59)</f>
        <v>54</v>
      </c>
      <c r="B59" s="14" t="s">
        <v>355</v>
      </c>
      <c r="C59" s="33" t="s">
        <v>356</v>
      </c>
      <c r="D59" s="14" t="s">
        <v>126</v>
      </c>
      <c r="E59" s="14" t="s">
        <v>246</v>
      </c>
      <c r="F59" s="14" t="s">
        <v>247</v>
      </c>
      <c r="G59" s="14" t="s">
        <v>110</v>
      </c>
      <c r="H59" s="14" t="s">
        <v>298</v>
      </c>
      <c r="I59" s="14" t="s">
        <v>298</v>
      </c>
      <c r="J59" s="14" t="s">
        <v>357</v>
      </c>
      <c r="K59" s="18" t="s">
        <v>358</v>
      </c>
      <c r="L59" s="14" t="s">
        <v>249</v>
      </c>
      <c r="M59" s="14" t="s">
        <v>276</v>
      </c>
      <c r="N59" s="14" t="s">
        <v>46</v>
      </c>
      <c r="O59" s="14" t="s">
        <v>46</v>
      </c>
      <c r="P59" s="15" t="s">
        <v>359</v>
      </c>
      <c r="Q59" s="14" t="s">
        <v>47</v>
      </c>
      <c r="R59" s="16">
        <v>84.084</v>
      </c>
      <c r="S59" s="16"/>
      <c r="T59" s="16">
        <v>84.084</v>
      </c>
      <c r="U59" s="16"/>
      <c r="V59" s="14">
        <v>104</v>
      </c>
      <c r="W59" s="14">
        <v>374</v>
      </c>
      <c r="X59" s="14">
        <v>9</v>
      </c>
      <c r="Y59" s="14">
        <v>31</v>
      </c>
      <c r="Z59" s="15"/>
    </row>
    <row r="60" s="3" customFormat="1" ht="31.5" spans="1:26">
      <c r="A60" s="14">
        <f>SUBTOTAL(103,K$6:K60)</f>
        <v>55</v>
      </c>
      <c r="B60" s="14" t="s">
        <v>360</v>
      </c>
      <c r="C60" s="33" t="s">
        <v>361</v>
      </c>
      <c r="D60" s="14" t="s">
        <v>126</v>
      </c>
      <c r="E60" s="14" t="s">
        <v>225</v>
      </c>
      <c r="F60" s="14" t="s">
        <v>307</v>
      </c>
      <c r="G60" s="14" t="s">
        <v>110</v>
      </c>
      <c r="H60" s="16" t="s">
        <v>298</v>
      </c>
      <c r="I60" s="14" t="s">
        <v>298</v>
      </c>
      <c r="J60" s="14" t="s">
        <v>54</v>
      </c>
      <c r="K60" s="18" t="s">
        <v>362</v>
      </c>
      <c r="L60" s="15" t="s">
        <v>235</v>
      </c>
      <c r="M60" s="15" t="s">
        <v>268</v>
      </c>
      <c r="N60" s="14" t="s">
        <v>46</v>
      </c>
      <c r="O60" s="14" t="s">
        <v>46</v>
      </c>
      <c r="P60" s="15" t="s">
        <v>359</v>
      </c>
      <c r="Q60" s="14" t="s">
        <v>47</v>
      </c>
      <c r="R60" s="16">
        <v>10</v>
      </c>
      <c r="S60" s="16"/>
      <c r="T60" s="16">
        <v>10</v>
      </c>
      <c r="U60" s="16"/>
      <c r="V60" s="14">
        <v>133</v>
      </c>
      <c r="W60" s="14">
        <v>479</v>
      </c>
      <c r="X60" s="14">
        <v>11</v>
      </c>
      <c r="Y60" s="14">
        <v>37</v>
      </c>
      <c r="Z60" s="15"/>
    </row>
    <row r="61" s="3" customFormat="1" ht="63" spans="1:26">
      <c r="A61" s="14">
        <f>SUBTOTAL(103,K$6:K61)</f>
        <v>56</v>
      </c>
      <c r="B61" s="14" t="s">
        <v>363</v>
      </c>
      <c r="C61" s="33" t="s">
        <v>364</v>
      </c>
      <c r="D61" s="14" t="s">
        <v>126</v>
      </c>
      <c r="E61" s="14" t="s">
        <v>127</v>
      </c>
      <c r="F61" s="14" t="s">
        <v>128</v>
      </c>
      <c r="G61" s="14" t="s">
        <v>110</v>
      </c>
      <c r="H61" s="16" t="s">
        <v>298</v>
      </c>
      <c r="I61" s="14" t="s">
        <v>298</v>
      </c>
      <c r="J61" s="14" t="s">
        <v>54</v>
      </c>
      <c r="K61" s="18" t="s">
        <v>365</v>
      </c>
      <c r="L61" s="14" t="s">
        <v>235</v>
      </c>
      <c r="M61" s="14" t="s">
        <v>229</v>
      </c>
      <c r="N61" s="14" t="s">
        <v>46</v>
      </c>
      <c r="O61" s="14" t="s">
        <v>46</v>
      </c>
      <c r="P61" s="15" t="s">
        <v>359</v>
      </c>
      <c r="Q61" s="14" t="s">
        <v>47</v>
      </c>
      <c r="R61" s="16">
        <v>275</v>
      </c>
      <c r="S61" s="16"/>
      <c r="T61" s="16"/>
      <c r="U61" s="16">
        <v>275</v>
      </c>
      <c r="V61" s="14">
        <v>167</v>
      </c>
      <c r="W61" s="14">
        <v>601</v>
      </c>
      <c r="X61" s="14">
        <v>14</v>
      </c>
      <c r="Y61" s="14">
        <v>48</v>
      </c>
      <c r="Z61" s="15"/>
    </row>
    <row r="62" s="3" customFormat="1" ht="63" spans="1:26">
      <c r="A62" s="14">
        <f>SUBTOTAL(103,K$6:K62)</f>
        <v>57</v>
      </c>
      <c r="B62" s="14" t="s">
        <v>366</v>
      </c>
      <c r="C62" s="33" t="s">
        <v>367</v>
      </c>
      <c r="D62" s="14" t="s">
        <v>126</v>
      </c>
      <c r="E62" s="14" t="s">
        <v>246</v>
      </c>
      <c r="F62" s="14" t="s">
        <v>247</v>
      </c>
      <c r="G62" s="14" t="s">
        <v>110</v>
      </c>
      <c r="H62" s="14" t="s">
        <v>253</v>
      </c>
      <c r="I62" s="14" t="s">
        <v>253</v>
      </c>
      <c r="J62" s="14" t="s">
        <v>54</v>
      </c>
      <c r="K62" s="18" t="s">
        <v>368</v>
      </c>
      <c r="L62" s="14" t="s">
        <v>249</v>
      </c>
      <c r="M62" s="14" t="s">
        <v>276</v>
      </c>
      <c r="N62" s="14" t="s">
        <v>46</v>
      </c>
      <c r="O62" s="14" t="s">
        <v>46</v>
      </c>
      <c r="P62" s="15" t="s">
        <v>359</v>
      </c>
      <c r="Q62" s="14" t="s">
        <v>47</v>
      </c>
      <c r="R62" s="16">
        <v>55.0265</v>
      </c>
      <c r="S62" s="16"/>
      <c r="T62" s="16"/>
      <c r="U62" s="16">
        <v>55.0265</v>
      </c>
      <c r="V62" s="14">
        <v>164</v>
      </c>
      <c r="W62" s="14">
        <v>590</v>
      </c>
      <c r="X62" s="14">
        <v>14</v>
      </c>
      <c r="Y62" s="14">
        <v>48</v>
      </c>
      <c r="Z62" s="15"/>
    </row>
    <row r="63" s="3" customFormat="1" ht="31.5" spans="1:26">
      <c r="A63" s="14">
        <f>SUBTOTAL(103,K$6:K63)</f>
        <v>58</v>
      </c>
      <c r="B63" s="14" t="s">
        <v>369</v>
      </c>
      <c r="C63" s="33" t="s">
        <v>370</v>
      </c>
      <c r="D63" s="14" t="s">
        <v>126</v>
      </c>
      <c r="E63" s="14" t="s">
        <v>371</v>
      </c>
      <c r="F63" s="14" t="s">
        <v>371</v>
      </c>
      <c r="G63" s="14" t="s">
        <v>110</v>
      </c>
      <c r="H63" s="14" t="s">
        <v>110</v>
      </c>
      <c r="I63" s="14" t="s">
        <v>33</v>
      </c>
      <c r="J63" s="14" t="s">
        <v>33</v>
      </c>
      <c r="K63" s="18" t="s">
        <v>372</v>
      </c>
      <c r="L63" s="14" t="s">
        <v>373</v>
      </c>
      <c r="M63" s="14" t="s">
        <v>192</v>
      </c>
      <c r="N63" s="14" t="s">
        <v>46</v>
      </c>
      <c r="O63" s="14" t="s">
        <v>46</v>
      </c>
      <c r="P63" s="15" t="s">
        <v>359</v>
      </c>
      <c r="Q63" s="14" t="s">
        <v>47</v>
      </c>
      <c r="R63" s="16">
        <v>21.64</v>
      </c>
      <c r="S63" s="16"/>
      <c r="T63" s="16"/>
      <c r="U63" s="16">
        <v>21.64</v>
      </c>
      <c r="V63" s="14">
        <v>132</v>
      </c>
      <c r="W63" s="14">
        <v>475</v>
      </c>
      <c r="X63" s="14">
        <v>11</v>
      </c>
      <c r="Y63" s="14">
        <v>37</v>
      </c>
      <c r="Z63" s="15"/>
    </row>
    <row r="64" s="3" customFormat="1" ht="31.5" spans="1:26">
      <c r="A64" s="14">
        <f>SUBTOTAL(103,K$6:K64)</f>
        <v>59</v>
      </c>
      <c r="B64" s="14" t="s">
        <v>374</v>
      </c>
      <c r="C64" s="33" t="s">
        <v>375</v>
      </c>
      <c r="D64" s="14" t="s">
        <v>126</v>
      </c>
      <c r="E64" s="14" t="s">
        <v>371</v>
      </c>
      <c r="F64" s="14" t="s">
        <v>371</v>
      </c>
      <c r="G64" s="14" t="s">
        <v>110</v>
      </c>
      <c r="H64" s="14" t="s">
        <v>110</v>
      </c>
      <c r="I64" s="14" t="s">
        <v>33</v>
      </c>
      <c r="J64" s="14" t="s">
        <v>33</v>
      </c>
      <c r="K64" s="18" t="s">
        <v>376</v>
      </c>
      <c r="L64" s="14" t="s">
        <v>377</v>
      </c>
      <c r="M64" s="14" t="s">
        <v>192</v>
      </c>
      <c r="N64" s="14" t="s">
        <v>46</v>
      </c>
      <c r="O64" s="14" t="s">
        <v>46</v>
      </c>
      <c r="P64" s="15" t="s">
        <v>359</v>
      </c>
      <c r="Q64" s="14" t="s">
        <v>47</v>
      </c>
      <c r="R64" s="16">
        <v>14.8</v>
      </c>
      <c r="S64" s="16"/>
      <c r="T64" s="16"/>
      <c r="U64" s="16">
        <v>14.8</v>
      </c>
      <c r="V64" s="14">
        <v>173</v>
      </c>
      <c r="W64" s="14">
        <v>623</v>
      </c>
      <c r="X64" s="14">
        <v>14</v>
      </c>
      <c r="Y64" s="14">
        <v>48</v>
      </c>
      <c r="Z64" s="15"/>
    </row>
    <row r="65" s="3" customFormat="1" ht="31.5" spans="1:26">
      <c r="A65" s="14">
        <f>SUBTOTAL(103,K$6:K65)</f>
        <v>60</v>
      </c>
      <c r="B65" s="27" t="s">
        <v>378</v>
      </c>
      <c r="C65" s="33" t="s">
        <v>379</v>
      </c>
      <c r="D65" s="14" t="s">
        <v>36</v>
      </c>
      <c r="E65" s="14" t="s">
        <v>271</v>
      </c>
      <c r="F65" s="14" t="s">
        <v>272</v>
      </c>
      <c r="G65" s="14" t="s">
        <v>110</v>
      </c>
      <c r="H65" s="16" t="s">
        <v>380</v>
      </c>
      <c r="I65" s="14" t="s">
        <v>380</v>
      </c>
      <c r="J65" s="27" t="s">
        <v>381</v>
      </c>
      <c r="K65" s="29" t="s">
        <v>382</v>
      </c>
      <c r="L65" s="14" t="s">
        <v>383</v>
      </c>
      <c r="M65" s="14" t="s">
        <v>236</v>
      </c>
      <c r="N65" s="14" t="s">
        <v>46</v>
      </c>
      <c r="O65" s="14" t="s">
        <v>46</v>
      </c>
      <c r="P65" s="15" t="s">
        <v>359</v>
      </c>
      <c r="Q65" s="14" t="s">
        <v>47</v>
      </c>
      <c r="R65" s="16">
        <v>39.5</v>
      </c>
      <c r="S65" s="16"/>
      <c r="T65" s="16">
        <v>39.5</v>
      </c>
      <c r="U65" s="16"/>
      <c r="V65" s="14">
        <v>120</v>
      </c>
      <c r="W65" s="14">
        <v>432</v>
      </c>
      <c r="X65" s="14">
        <v>10</v>
      </c>
      <c r="Y65" s="14">
        <v>34</v>
      </c>
      <c r="Z65" s="15"/>
    </row>
    <row r="66" s="3" customFormat="1" ht="21" spans="1:26">
      <c r="A66" s="14">
        <f>SUBTOTAL(103,K$6:K66)</f>
        <v>61</v>
      </c>
      <c r="B66" s="27" t="s">
        <v>384</v>
      </c>
      <c r="C66" s="33" t="s">
        <v>385</v>
      </c>
      <c r="D66" s="14" t="s">
        <v>126</v>
      </c>
      <c r="E66" s="14" t="s">
        <v>246</v>
      </c>
      <c r="F66" s="14" t="s">
        <v>247</v>
      </c>
      <c r="G66" s="14" t="s">
        <v>110</v>
      </c>
      <c r="H66" s="16" t="s">
        <v>386</v>
      </c>
      <c r="I66" s="14" t="s">
        <v>386</v>
      </c>
      <c r="J66" s="27" t="s">
        <v>54</v>
      </c>
      <c r="K66" s="29" t="s">
        <v>387</v>
      </c>
      <c r="L66" s="14" t="s">
        <v>249</v>
      </c>
      <c r="M66" s="14" t="s">
        <v>388</v>
      </c>
      <c r="N66" s="14" t="s">
        <v>46</v>
      </c>
      <c r="O66" s="14" t="s">
        <v>46</v>
      </c>
      <c r="P66" s="15" t="s">
        <v>359</v>
      </c>
      <c r="Q66" s="14" t="s">
        <v>47</v>
      </c>
      <c r="R66" s="16">
        <v>240.5</v>
      </c>
      <c r="S66" s="16"/>
      <c r="T66" s="16"/>
      <c r="U66" s="16">
        <v>240.5</v>
      </c>
      <c r="V66" s="14">
        <v>179</v>
      </c>
      <c r="W66" s="14">
        <v>644</v>
      </c>
      <c r="X66" s="14">
        <v>15</v>
      </c>
      <c r="Y66" s="14">
        <v>51</v>
      </c>
      <c r="Z66" s="15"/>
    </row>
    <row r="67" s="3" customFormat="1" ht="21" spans="1:26">
      <c r="A67" s="14">
        <f>SUBTOTAL(103,K$6:K67)</f>
        <v>62</v>
      </c>
      <c r="B67" s="14" t="s">
        <v>389</v>
      </c>
      <c r="C67" s="33" t="s">
        <v>390</v>
      </c>
      <c r="D67" s="14" t="s">
        <v>36</v>
      </c>
      <c r="E67" s="14" t="s">
        <v>271</v>
      </c>
      <c r="F67" s="14" t="s">
        <v>391</v>
      </c>
      <c r="G67" s="14" t="s">
        <v>110</v>
      </c>
      <c r="H67" s="16" t="s">
        <v>76</v>
      </c>
      <c r="I67" s="14" t="s">
        <v>76</v>
      </c>
      <c r="J67" s="14" t="s">
        <v>54</v>
      </c>
      <c r="K67" s="18" t="s">
        <v>392</v>
      </c>
      <c r="L67" s="14" t="s">
        <v>393</v>
      </c>
      <c r="M67" s="14" t="s">
        <v>394</v>
      </c>
      <c r="N67" s="14" t="s">
        <v>46</v>
      </c>
      <c r="O67" s="14" t="s">
        <v>46</v>
      </c>
      <c r="P67" s="15" t="s">
        <v>359</v>
      </c>
      <c r="Q67" s="14" t="s">
        <v>47</v>
      </c>
      <c r="R67" s="16">
        <v>9.3</v>
      </c>
      <c r="S67" s="16"/>
      <c r="T67" s="16"/>
      <c r="U67" s="16">
        <v>9.3</v>
      </c>
      <c r="V67" s="14">
        <v>104</v>
      </c>
      <c r="W67" s="14">
        <v>374</v>
      </c>
      <c r="X67" s="14">
        <v>9</v>
      </c>
      <c r="Y67" s="14">
        <v>31</v>
      </c>
      <c r="Z67" s="15"/>
    </row>
    <row r="68" s="3" customFormat="1" ht="84" spans="1:26">
      <c r="A68" s="14">
        <f>SUBTOTAL(103,K$6:K68)</f>
        <v>63</v>
      </c>
      <c r="B68" s="27" t="s">
        <v>395</v>
      </c>
      <c r="C68" s="33" t="s">
        <v>396</v>
      </c>
      <c r="D68" s="14" t="s">
        <v>126</v>
      </c>
      <c r="E68" s="14" t="s">
        <v>246</v>
      </c>
      <c r="F68" s="14" t="s">
        <v>247</v>
      </c>
      <c r="G68" s="14" t="s">
        <v>110</v>
      </c>
      <c r="H68" s="16" t="s">
        <v>380</v>
      </c>
      <c r="I68" s="14" t="s">
        <v>380</v>
      </c>
      <c r="J68" s="27" t="s">
        <v>357</v>
      </c>
      <c r="K68" s="29" t="s">
        <v>397</v>
      </c>
      <c r="L68" s="14" t="s">
        <v>249</v>
      </c>
      <c r="M68" s="14" t="s">
        <v>276</v>
      </c>
      <c r="N68" s="14" t="s">
        <v>46</v>
      </c>
      <c r="O68" s="14" t="s">
        <v>46</v>
      </c>
      <c r="P68" s="15" t="s">
        <v>359</v>
      </c>
      <c r="Q68" s="14" t="s">
        <v>47</v>
      </c>
      <c r="R68" s="16">
        <v>104.994</v>
      </c>
      <c r="S68" s="16"/>
      <c r="T68" s="16">
        <v>104.994</v>
      </c>
      <c r="U68" s="16"/>
      <c r="V68" s="14">
        <v>162</v>
      </c>
      <c r="W68" s="14">
        <v>583</v>
      </c>
      <c r="X68" s="14">
        <v>14</v>
      </c>
      <c r="Y68" s="14">
        <v>48</v>
      </c>
      <c r="Z68" s="15"/>
    </row>
    <row r="69" s="3" customFormat="1" ht="31.5" spans="1:26">
      <c r="A69" s="14">
        <f>SUBTOTAL(103,K$6:K69)</f>
        <v>64</v>
      </c>
      <c r="B69" s="27" t="s">
        <v>398</v>
      </c>
      <c r="C69" s="33" t="s">
        <v>399</v>
      </c>
      <c r="D69" s="14" t="s">
        <v>126</v>
      </c>
      <c r="E69" s="14" t="s">
        <v>225</v>
      </c>
      <c r="F69" s="14" t="s">
        <v>226</v>
      </c>
      <c r="G69" s="14" t="s">
        <v>110</v>
      </c>
      <c r="H69" s="16" t="s">
        <v>380</v>
      </c>
      <c r="I69" s="14" t="s">
        <v>380</v>
      </c>
      <c r="J69" s="27" t="s">
        <v>381</v>
      </c>
      <c r="K69" s="29" t="s">
        <v>400</v>
      </c>
      <c r="L69" s="15" t="s">
        <v>228</v>
      </c>
      <c r="M69" s="15" t="s">
        <v>268</v>
      </c>
      <c r="N69" s="14" t="s">
        <v>46</v>
      </c>
      <c r="O69" s="14" t="s">
        <v>46</v>
      </c>
      <c r="P69" s="15" t="s">
        <v>359</v>
      </c>
      <c r="Q69" s="14" t="s">
        <v>47</v>
      </c>
      <c r="R69" s="16">
        <v>9.8</v>
      </c>
      <c r="S69" s="16"/>
      <c r="T69" s="16"/>
      <c r="U69" s="16">
        <v>9.8</v>
      </c>
      <c r="V69" s="14">
        <v>177</v>
      </c>
      <c r="W69" s="14">
        <v>637</v>
      </c>
      <c r="X69" s="14">
        <v>15</v>
      </c>
      <c r="Y69" s="14">
        <v>51</v>
      </c>
      <c r="Z69" s="15"/>
    </row>
    <row r="70" s="3" customFormat="1" ht="21" spans="1:26">
      <c r="A70" s="14">
        <f>SUBTOTAL(103,K$6:K70)</f>
        <v>65</v>
      </c>
      <c r="B70" s="27" t="s">
        <v>401</v>
      </c>
      <c r="C70" s="33" t="s">
        <v>402</v>
      </c>
      <c r="D70" s="14" t="s">
        <v>126</v>
      </c>
      <c r="E70" s="14" t="s">
        <v>246</v>
      </c>
      <c r="F70" s="14" t="s">
        <v>247</v>
      </c>
      <c r="G70" s="14" t="s">
        <v>110</v>
      </c>
      <c r="H70" s="16" t="s">
        <v>104</v>
      </c>
      <c r="I70" s="14" t="s">
        <v>104</v>
      </c>
      <c r="J70" s="27" t="s">
        <v>403</v>
      </c>
      <c r="K70" s="29" t="s">
        <v>404</v>
      </c>
      <c r="L70" s="14" t="s">
        <v>249</v>
      </c>
      <c r="M70" s="14" t="s">
        <v>405</v>
      </c>
      <c r="N70" s="14" t="s">
        <v>46</v>
      </c>
      <c r="O70" s="14" t="s">
        <v>46</v>
      </c>
      <c r="P70" s="15" t="s">
        <v>359</v>
      </c>
      <c r="Q70" s="14" t="s">
        <v>47</v>
      </c>
      <c r="R70" s="16">
        <v>35</v>
      </c>
      <c r="S70" s="16"/>
      <c r="T70" s="16"/>
      <c r="U70" s="16">
        <v>35</v>
      </c>
      <c r="V70" s="14">
        <v>192</v>
      </c>
      <c r="W70" s="14">
        <v>691</v>
      </c>
      <c r="X70" s="14">
        <v>16</v>
      </c>
      <c r="Y70" s="14">
        <v>54</v>
      </c>
      <c r="Z70" s="15"/>
    </row>
    <row r="71" s="3" customFormat="1" ht="42" spans="1:26">
      <c r="A71" s="14">
        <f>SUBTOTAL(103,K$6:K71)</f>
        <v>66</v>
      </c>
      <c r="B71" s="14" t="s">
        <v>406</v>
      </c>
      <c r="C71" s="33" t="s">
        <v>407</v>
      </c>
      <c r="D71" s="14" t="s">
        <v>126</v>
      </c>
      <c r="E71" s="14" t="s">
        <v>246</v>
      </c>
      <c r="F71" s="14" t="s">
        <v>247</v>
      </c>
      <c r="G71" s="14" t="s">
        <v>110</v>
      </c>
      <c r="H71" s="16" t="s">
        <v>76</v>
      </c>
      <c r="I71" s="14" t="s">
        <v>76</v>
      </c>
      <c r="J71" s="14" t="s">
        <v>357</v>
      </c>
      <c r="K71" s="18" t="s">
        <v>408</v>
      </c>
      <c r="L71" s="14" t="s">
        <v>249</v>
      </c>
      <c r="M71" s="14" t="s">
        <v>409</v>
      </c>
      <c r="N71" s="14" t="s">
        <v>46</v>
      </c>
      <c r="O71" s="14" t="s">
        <v>46</v>
      </c>
      <c r="P71" s="15" t="s">
        <v>359</v>
      </c>
      <c r="Q71" s="14" t="s">
        <v>47</v>
      </c>
      <c r="R71" s="16">
        <v>198.965848</v>
      </c>
      <c r="S71" s="16"/>
      <c r="T71" s="16">
        <v>198.965848</v>
      </c>
      <c r="U71" s="16"/>
      <c r="V71" s="14">
        <v>133</v>
      </c>
      <c r="W71" s="14">
        <v>479</v>
      </c>
      <c r="X71" s="14">
        <v>11</v>
      </c>
      <c r="Y71" s="14">
        <v>37</v>
      </c>
      <c r="Z71" s="15"/>
    </row>
    <row r="72" s="3" customFormat="1" ht="21" spans="1:26">
      <c r="A72" s="14">
        <f>SUBTOTAL(103,K$6:K72)</f>
        <v>67</v>
      </c>
      <c r="B72" s="14" t="s">
        <v>410</v>
      </c>
      <c r="C72" s="33" t="s">
        <v>411</v>
      </c>
      <c r="D72" s="14" t="s">
        <v>126</v>
      </c>
      <c r="E72" s="14" t="s">
        <v>246</v>
      </c>
      <c r="F72" s="14" t="s">
        <v>247</v>
      </c>
      <c r="G72" s="14" t="s">
        <v>110</v>
      </c>
      <c r="H72" s="16" t="s">
        <v>70</v>
      </c>
      <c r="I72" s="14" t="s">
        <v>70</v>
      </c>
      <c r="J72" s="14" t="s">
        <v>357</v>
      </c>
      <c r="K72" s="18" t="s">
        <v>412</v>
      </c>
      <c r="L72" s="14" t="s">
        <v>249</v>
      </c>
      <c r="M72" s="14" t="s">
        <v>409</v>
      </c>
      <c r="N72" s="14" t="s">
        <v>46</v>
      </c>
      <c r="O72" s="14" t="s">
        <v>46</v>
      </c>
      <c r="P72" s="15" t="s">
        <v>359</v>
      </c>
      <c r="Q72" s="14" t="s">
        <v>47</v>
      </c>
      <c r="R72" s="16">
        <v>148.808</v>
      </c>
      <c r="S72" s="16"/>
      <c r="T72" s="16">
        <v>148.808</v>
      </c>
      <c r="U72" s="16"/>
      <c r="V72" s="14">
        <v>189</v>
      </c>
      <c r="W72" s="14">
        <v>680</v>
      </c>
      <c r="X72" s="14">
        <v>16</v>
      </c>
      <c r="Y72" s="14">
        <v>54</v>
      </c>
      <c r="Z72" s="15"/>
    </row>
    <row r="73" s="3" customFormat="1" ht="63" spans="1:26">
      <c r="A73" s="14">
        <f>SUBTOTAL(103,K$6:K73)</f>
        <v>68</v>
      </c>
      <c r="B73" s="14" t="s">
        <v>413</v>
      </c>
      <c r="C73" s="33" t="s">
        <v>414</v>
      </c>
      <c r="D73" s="14" t="s">
        <v>126</v>
      </c>
      <c r="E73" s="14" t="s">
        <v>246</v>
      </c>
      <c r="F73" s="14" t="s">
        <v>247</v>
      </c>
      <c r="G73" s="14" t="s">
        <v>110</v>
      </c>
      <c r="H73" s="16" t="s">
        <v>98</v>
      </c>
      <c r="I73" s="14" t="s">
        <v>98</v>
      </c>
      <c r="J73" s="14" t="s">
        <v>357</v>
      </c>
      <c r="K73" s="18" t="s">
        <v>415</v>
      </c>
      <c r="L73" s="14" t="s">
        <v>249</v>
      </c>
      <c r="M73" s="14" t="s">
        <v>409</v>
      </c>
      <c r="N73" s="14" t="s">
        <v>46</v>
      </c>
      <c r="O73" s="14" t="s">
        <v>46</v>
      </c>
      <c r="P73" s="15" t="s">
        <v>359</v>
      </c>
      <c r="Q73" s="14" t="s">
        <v>47</v>
      </c>
      <c r="R73" s="16">
        <v>184.8487</v>
      </c>
      <c r="S73" s="16"/>
      <c r="T73" s="16">
        <v>184.8487</v>
      </c>
      <c r="U73" s="16"/>
      <c r="V73" s="14">
        <v>103</v>
      </c>
      <c r="W73" s="14">
        <v>371</v>
      </c>
      <c r="X73" s="14">
        <v>9</v>
      </c>
      <c r="Y73" s="14">
        <v>31</v>
      </c>
      <c r="Z73" s="15"/>
    </row>
    <row r="74" s="3" customFormat="1" ht="73.5" spans="1:26">
      <c r="A74" s="14">
        <f>SUBTOTAL(103,K$6:K74)</f>
        <v>69</v>
      </c>
      <c r="B74" s="14" t="s">
        <v>416</v>
      </c>
      <c r="C74" s="33" t="s">
        <v>417</v>
      </c>
      <c r="D74" s="14" t="s">
        <v>126</v>
      </c>
      <c r="E74" s="14" t="s">
        <v>246</v>
      </c>
      <c r="F74" s="14" t="s">
        <v>247</v>
      </c>
      <c r="G74" s="14" t="s">
        <v>110</v>
      </c>
      <c r="H74" s="16" t="s">
        <v>386</v>
      </c>
      <c r="I74" s="14" t="s">
        <v>386</v>
      </c>
      <c r="J74" s="14" t="s">
        <v>357</v>
      </c>
      <c r="K74" s="18" t="s">
        <v>418</v>
      </c>
      <c r="L74" s="14" t="s">
        <v>249</v>
      </c>
      <c r="M74" s="14" t="s">
        <v>229</v>
      </c>
      <c r="N74" s="14" t="s">
        <v>46</v>
      </c>
      <c r="O74" s="14" t="s">
        <v>46</v>
      </c>
      <c r="P74" s="15" t="s">
        <v>359</v>
      </c>
      <c r="Q74" s="14" t="s">
        <v>47</v>
      </c>
      <c r="R74" s="16">
        <f>T74</f>
        <v>64.76</v>
      </c>
      <c r="S74" s="16"/>
      <c r="T74" s="16">
        <f>58.76+6</f>
        <v>64.76</v>
      </c>
      <c r="U74" s="16"/>
      <c r="V74" s="14">
        <v>119</v>
      </c>
      <c r="W74" s="14">
        <v>428</v>
      </c>
      <c r="X74" s="14">
        <v>10</v>
      </c>
      <c r="Y74" s="14">
        <v>34</v>
      </c>
      <c r="Z74" s="15"/>
    </row>
    <row r="75" s="3" customFormat="1" ht="157.5" spans="1:26">
      <c r="A75" s="14">
        <f>SUBTOTAL(103,K$6:K75)</f>
        <v>70</v>
      </c>
      <c r="B75" s="14" t="s">
        <v>419</v>
      </c>
      <c r="C75" s="33" t="s">
        <v>420</v>
      </c>
      <c r="D75" s="14" t="s">
        <v>126</v>
      </c>
      <c r="E75" s="14" t="s">
        <v>246</v>
      </c>
      <c r="F75" s="14" t="s">
        <v>247</v>
      </c>
      <c r="G75" s="14" t="s">
        <v>110</v>
      </c>
      <c r="H75" s="16" t="s">
        <v>240</v>
      </c>
      <c r="I75" s="14" t="s">
        <v>240</v>
      </c>
      <c r="J75" s="14" t="s">
        <v>357</v>
      </c>
      <c r="K75" s="18" t="s">
        <v>421</v>
      </c>
      <c r="L75" s="14" t="s">
        <v>249</v>
      </c>
      <c r="M75" s="14" t="s">
        <v>229</v>
      </c>
      <c r="N75" s="14" t="s">
        <v>46</v>
      </c>
      <c r="O75" s="14" t="s">
        <v>46</v>
      </c>
      <c r="P75" s="15" t="s">
        <v>359</v>
      </c>
      <c r="Q75" s="14" t="s">
        <v>47</v>
      </c>
      <c r="R75" s="16">
        <v>89.1058</v>
      </c>
      <c r="S75" s="16"/>
      <c r="T75" s="16">
        <v>89.1058</v>
      </c>
      <c r="U75" s="16"/>
      <c r="V75" s="14">
        <v>104</v>
      </c>
      <c r="W75" s="14">
        <v>374</v>
      </c>
      <c r="X75" s="14">
        <v>9</v>
      </c>
      <c r="Y75" s="14">
        <v>31</v>
      </c>
      <c r="Z75" s="15"/>
    </row>
    <row r="76" s="3" customFormat="1" ht="21" spans="1:26">
      <c r="A76" s="14">
        <f>SUBTOTAL(103,K$6:K76)</f>
        <v>71</v>
      </c>
      <c r="B76" s="14" t="s">
        <v>422</v>
      </c>
      <c r="C76" s="33" t="s">
        <v>423</v>
      </c>
      <c r="D76" s="14" t="s">
        <v>126</v>
      </c>
      <c r="E76" s="14" t="s">
        <v>246</v>
      </c>
      <c r="F76" s="14" t="s">
        <v>247</v>
      </c>
      <c r="G76" s="14" t="s">
        <v>110</v>
      </c>
      <c r="H76" s="16" t="s">
        <v>232</v>
      </c>
      <c r="I76" s="14" t="s">
        <v>232</v>
      </c>
      <c r="J76" s="14" t="s">
        <v>424</v>
      </c>
      <c r="K76" s="18" t="s">
        <v>425</v>
      </c>
      <c r="L76" s="14" t="s">
        <v>249</v>
      </c>
      <c r="M76" s="14" t="s">
        <v>426</v>
      </c>
      <c r="N76" s="14" t="s">
        <v>46</v>
      </c>
      <c r="O76" s="14" t="s">
        <v>46</v>
      </c>
      <c r="P76" s="15" t="s">
        <v>359</v>
      </c>
      <c r="Q76" s="14" t="s">
        <v>47</v>
      </c>
      <c r="R76" s="16">
        <v>51.2483</v>
      </c>
      <c r="S76" s="16"/>
      <c r="T76" s="16"/>
      <c r="U76" s="16">
        <v>51.2483</v>
      </c>
      <c r="V76" s="14">
        <v>177</v>
      </c>
      <c r="W76" s="14">
        <v>637</v>
      </c>
      <c r="X76" s="14">
        <v>15</v>
      </c>
      <c r="Y76" s="14">
        <v>51</v>
      </c>
      <c r="Z76" s="15"/>
    </row>
    <row r="77" s="3" customFormat="1" ht="21" spans="1:26">
      <c r="A77" s="14">
        <f>SUBTOTAL(103,K$6:K77)</f>
        <v>72</v>
      </c>
      <c r="B77" s="14" t="s">
        <v>427</v>
      </c>
      <c r="C77" s="33" t="s">
        <v>428</v>
      </c>
      <c r="D77" s="14" t="s">
        <v>126</v>
      </c>
      <c r="E77" s="14" t="s">
        <v>246</v>
      </c>
      <c r="F77" s="14" t="s">
        <v>247</v>
      </c>
      <c r="G77" s="14" t="s">
        <v>110</v>
      </c>
      <c r="H77" s="16" t="s">
        <v>70</v>
      </c>
      <c r="I77" s="14" t="s">
        <v>70</v>
      </c>
      <c r="J77" s="14" t="s">
        <v>41</v>
      </c>
      <c r="K77" s="18" t="s">
        <v>429</v>
      </c>
      <c r="L77" s="14" t="s">
        <v>249</v>
      </c>
      <c r="M77" s="14" t="s">
        <v>229</v>
      </c>
      <c r="N77" s="14" t="s">
        <v>46</v>
      </c>
      <c r="O77" s="14" t="s">
        <v>46</v>
      </c>
      <c r="P77" s="15" t="s">
        <v>359</v>
      </c>
      <c r="Q77" s="14" t="s">
        <v>47</v>
      </c>
      <c r="R77" s="16">
        <v>15</v>
      </c>
      <c r="S77" s="16"/>
      <c r="T77" s="16"/>
      <c r="U77" s="16">
        <v>15</v>
      </c>
      <c r="V77" s="14">
        <v>192</v>
      </c>
      <c r="W77" s="14">
        <v>691</v>
      </c>
      <c r="X77" s="14">
        <v>16</v>
      </c>
      <c r="Y77" s="14">
        <v>54</v>
      </c>
      <c r="Z77" s="15"/>
    </row>
    <row r="78" s="3" customFormat="1" ht="21" spans="1:26">
      <c r="A78" s="14">
        <f>SUBTOTAL(103,K$6:K78)</f>
        <v>73</v>
      </c>
      <c r="B78" s="14" t="s">
        <v>430</v>
      </c>
      <c r="C78" s="33" t="s">
        <v>431</v>
      </c>
      <c r="D78" s="14" t="s">
        <v>126</v>
      </c>
      <c r="E78" s="14" t="s">
        <v>246</v>
      </c>
      <c r="F78" s="14" t="s">
        <v>432</v>
      </c>
      <c r="G78" s="14" t="s">
        <v>110</v>
      </c>
      <c r="H78" s="16" t="s">
        <v>219</v>
      </c>
      <c r="I78" s="14" t="s">
        <v>219</v>
      </c>
      <c r="J78" s="14" t="s">
        <v>433</v>
      </c>
      <c r="K78" s="18" t="s">
        <v>434</v>
      </c>
      <c r="L78" s="14" t="s">
        <v>294</v>
      </c>
      <c r="M78" s="14" t="s">
        <v>346</v>
      </c>
      <c r="N78" s="14" t="s">
        <v>46</v>
      </c>
      <c r="O78" s="14" t="s">
        <v>46</v>
      </c>
      <c r="P78" s="15" t="s">
        <v>359</v>
      </c>
      <c r="Q78" s="14" t="s">
        <v>47</v>
      </c>
      <c r="R78" s="16">
        <v>2.3</v>
      </c>
      <c r="S78" s="16"/>
      <c r="T78" s="16"/>
      <c r="U78" s="16">
        <v>2.3</v>
      </c>
      <c r="V78" s="14">
        <v>133</v>
      </c>
      <c r="W78" s="14">
        <v>479</v>
      </c>
      <c r="X78" s="14">
        <v>11</v>
      </c>
      <c r="Y78" s="14">
        <v>37</v>
      </c>
      <c r="Z78" s="15"/>
    </row>
    <row r="79" s="3" customFormat="1" ht="31.5" spans="1:26">
      <c r="A79" s="14">
        <f>SUBTOTAL(103,K$6:K79)</f>
        <v>74</v>
      </c>
      <c r="B79" s="14" t="s">
        <v>435</v>
      </c>
      <c r="C79" s="33" t="s">
        <v>436</v>
      </c>
      <c r="D79" s="14" t="s">
        <v>126</v>
      </c>
      <c r="E79" s="14" t="s">
        <v>127</v>
      </c>
      <c r="F79" s="14" t="s">
        <v>128</v>
      </c>
      <c r="G79" s="14" t="s">
        <v>110</v>
      </c>
      <c r="H79" s="16" t="s">
        <v>380</v>
      </c>
      <c r="I79" s="14" t="s">
        <v>380</v>
      </c>
      <c r="J79" s="14" t="s">
        <v>381</v>
      </c>
      <c r="K79" s="18" t="s">
        <v>437</v>
      </c>
      <c r="L79" s="14" t="s">
        <v>235</v>
      </c>
      <c r="M79" s="14" t="s">
        <v>236</v>
      </c>
      <c r="N79" s="14" t="s">
        <v>46</v>
      </c>
      <c r="O79" s="14" t="s">
        <v>46</v>
      </c>
      <c r="P79" s="15" t="s">
        <v>359</v>
      </c>
      <c r="Q79" s="14" t="s">
        <v>47</v>
      </c>
      <c r="R79" s="16">
        <v>10</v>
      </c>
      <c r="S79" s="16"/>
      <c r="T79" s="16"/>
      <c r="U79" s="16">
        <v>10</v>
      </c>
      <c r="V79" s="14">
        <v>185</v>
      </c>
      <c r="W79" s="14">
        <v>666</v>
      </c>
      <c r="X79" s="14">
        <v>15</v>
      </c>
      <c r="Y79" s="14">
        <v>51</v>
      </c>
      <c r="Z79" s="15"/>
    </row>
    <row r="80" s="3" customFormat="1" ht="31.5" spans="1:26">
      <c r="A80" s="14">
        <f>SUBTOTAL(103,K$6:K80)</f>
        <v>75</v>
      </c>
      <c r="B80" s="14" t="s">
        <v>438</v>
      </c>
      <c r="C80" s="33" t="s">
        <v>439</v>
      </c>
      <c r="D80" s="14" t="s">
        <v>126</v>
      </c>
      <c r="E80" s="14" t="s">
        <v>246</v>
      </c>
      <c r="F80" s="14" t="s">
        <v>247</v>
      </c>
      <c r="G80" s="14" t="s">
        <v>110</v>
      </c>
      <c r="H80" s="16" t="s">
        <v>76</v>
      </c>
      <c r="I80" s="14" t="s">
        <v>76</v>
      </c>
      <c r="J80" s="14" t="s">
        <v>440</v>
      </c>
      <c r="K80" s="18" t="s">
        <v>441</v>
      </c>
      <c r="L80" s="14" t="s">
        <v>249</v>
      </c>
      <c r="M80" s="14" t="s">
        <v>268</v>
      </c>
      <c r="N80" s="14" t="s">
        <v>46</v>
      </c>
      <c r="O80" s="14" t="s">
        <v>46</v>
      </c>
      <c r="P80" s="15" t="s">
        <v>359</v>
      </c>
      <c r="Q80" s="14" t="s">
        <v>47</v>
      </c>
      <c r="R80" s="16">
        <v>50.268</v>
      </c>
      <c r="S80" s="16"/>
      <c r="T80" s="16">
        <v>50.268</v>
      </c>
      <c r="U80" s="16"/>
      <c r="V80" s="14">
        <v>167</v>
      </c>
      <c r="W80" s="14">
        <v>601</v>
      </c>
      <c r="X80" s="14">
        <v>14</v>
      </c>
      <c r="Y80" s="14">
        <v>48</v>
      </c>
      <c r="Z80" s="15"/>
    </row>
    <row r="81" s="3" customFormat="1" ht="31.5" spans="1:26">
      <c r="A81" s="14">
        <f>SUBTOTAL(103,K$6:K81)</f>
        <v>76</v>
      </c>
      <c r="B81" s="14" t="s">
        <v>442</v>
      </c>
      <c r="C81" s="33" t="s">
        <v>443</v>
      </c>
      <c r="D81" s="14" t="s">
        <v>126</v>
      </c>
      <c r="E81" s="14" t="s">
        <v>127</v>
      </c>
      <c r="F81" s="14" t="s">
        <v>128</v>
      </c>
      <c r="G81" s="14" t="s">
        <v>110</v>
      </c>
      <c r="H81" s="16" t="s">
        <v>76</v>
      </c>
      <c r="I81" s="14" t="s">
        <v>76</v>
      </c>
      <c r="J81" s="14" t="s">
        <v>54</v>
      </c>
      <c r="K81" s="18" t="s">
        <v>444</v>
      </c>
      <c r="L81" s="14" t="s">
        <v>235</v>
      </c>
      <c r="M81" s="14" t="s">
        <v>236</v>
      </c>
      <c r="N81" s="14" t="s">
        <v>46</v>
      </c>
      <c r="O81" s="14" t="s">
        <v>46</v>
      </c>
      <c r="P81" s="15" t="s">
        <v>359</v>
      </c>
      <c r="Q81" s="14" t="s">
        <v>47</v>
      </c>
      <c r="R81" s="16">
        <v>31</v>
      </c>
      <c r="S81" s="16"/>
      <c r="T81" s="16">
        <f>69-38</f>
        <v>31</v>
      </c>
      <c r="U81" s="16"/>
      <c r="V81" s="14">
        <v>179</v>
      </c>
      <c r="W81" s="14">
        <v>644</v>
      </c>
      <c r="X81" s="14">
        <v>15</v>
      </c>
      <c r="Y81" s="14">
        <v>51</v>
      </c>
      <c r="Z81" s="15"/>
    </row>
    <row r="82" s="3" customFormat="1" ht="31.5" spans="1:26">
      <c r="A82" s="14">
        <f>SUBTOTAL(103,K$6:K82)</f>
        <v>77</v>
      </c>
      <c r="B82" s="14" t="s">
        <v>445</v>
      </c>
      <c r="C82" s="33" t="s">
        <v>446</v>
      </c>
      <c r="D82" s="14" t="s">
        <v>126</v>
      </c>
      <c r="E82" s="14" t="s">
        <v>127</v>
      </c>
      <c r="F82" s="14" t="s">
        <v>128</v>
      </c>
      <c r="G82" s="14" t="s">
        <v>110</v>
      </c>
      <c r="H82" s="16" t="s">
        <v>253</v>
      </c>
      <c r="I82" s="14" t="s">
        <v>253</v>
      </c>
      <c r="J82" s="14" t="s">
        <v>54</v>
      </c>
      <c r="K82" s="18" t="s">
        <v>447</v>
      </c>
      <c r="L82" s="14" t="s">
        <v>235</v>
      </c>
      <c r="M82" s="14" t="s">
        <v>236</v>
      </c>
      <c r="N82" s="14" t="s">
        <v>46</v>
      </c>
      <c r="O82" s="14" t="s">
        <v>46</v>
      </c>
      <c r="P82" s="15" t="s">
        <v>359</v>
      </c>
      <c r="Q82" s="14" t="s">
        <v>47</v>
      </c>
      <c r="R82" s="16">
        <v>22</v>
      </c>
      <c r="S82" s="16"/>
      <c r="T82" s="16"/>
      <c r="U82" s="16">
        <v>22</v>
      </c>
      <c r="V82" s="14">
        <v>170</v>
      </c>
      <c r="W82" s="14">
        <v>612</v>
      </c>
      <c r="X82" s="14">
        <v>14</v>
      </c>
      <c r="Y82" s="14">
        <v>48</v>
      </c>
      <c r="Z82" s="15"/>
    </row>
    <row r="83" s="3" customFormat="1" ht="31.5" spans="1:26">
      <c r="A83" s="14">
        <f>SUBTOTAL(103,K$6:K83)</f>
        <v>78</v>
      </c>
      <c r="B83" s="14" t="s">
        <v>448</v>
      </c>
      <c r="C83" s="33" t="s">
        <v>449</v>
      </c>
      <c r="D83" s="14" t="s">
        <v>126</v>
      </c>
      <c r="E83" s="14" t="s">
        <v>127</v>
      </c>
      <c r="F83" s="14" t="s">
        <v>128</v>
      </c>
      <c r="G83" s="14" t="s">
        <v>110</v>
      </c>
      <c r="H83" s="16" t="s">
        <v>62</v>
      </c>
      <c r="I83" s="14" t="s">
        <v>62</v>
      </c>
      <c r="J83" s="14" t="s">
        <v>450</v>
      </c>
      <c r="K83" s="18" t="s">
        <v>451</v>
      </c>
      <c r="L83" s="14" t="s">
        <v>235</v>
      </c>
      <c r="M83" s="14" t="s">
        <v>236</v>
      </c>
      <c r="N83" s="14" t="s">
        <v>46</v>
      </c>
      <c r="O83" s="14" t="s">
        <v>46</v>
      </c>
      <c r="P83" s="15" t="s">
        <v>359</v>
      </c>
      <c r="Q83" s="14" t="s">
        <v>47</v>
      </c>
      <c r="R83" s="16">
        <v>30</v>
      </c>
      <c r="S83" s="16"/>
      <c r="T83" s="16">
        <v>30</v>
      </c>
      <c r="U83" s="16"/>
      <c r="V83" s="14">
        <v>120</v>
      </c>
      <c r="W83" s="14">
        <v>432</v>
      </c>
      <c r="X83" s="14">
        <v>10</v>
      </c>
      <c r="Y83" s="14">
        <v>34</v>
      </c>
      <c r="Z83" s="15"/>
    </row>
    <row r="84" s="3" customFormat="1" ht="52.5" spans="1:26">
      <c r="A84" s="14">
        <f>SUBTOTAL(103,K$6:K84)</f>
        <v>79</v>
      </c>
      <c r="B84" s="14" t="s">
        <v>452</v>
      </c>
      <c r="C84" s="33" t="s">
        <v>453</v>
      </c>
      <c r="D84" s="14" t="s">
        <v>126</v>
      </c>
      <c r="E84" s="14" t="s">
        <v>246</v>
      </c>
      <c r="F84" s="14" t="s">
        <v>247</v>
      </c>
      <c r="G84" s="14" t="s">
        <v>110</v>
      </c>
      <c r="H84" s="16" t="s">
        <v>386</v>
      </c>
      <c r="I84" s="14" t="s">
        <v>386</v>
      </c>
      <c r="J84" s="14" t="s">
        <v>454</v>
      </c>
      <c r="K84" s="18" t="s">
        <v>455</v>
      </c>
      <c r="L84" s="14" t="s">
        <v>249</v>
      </c>
      <c r="M84" s="14" t="s">
        <v>268</v>
      </c>
      <c r="N84" s="14" t="s">
        <v>46</v>
      </c>
      <c r="O84" s="14" t="s">
        <v>46</v>
      </c>
      <c r="P84" s="15" t="s">
        <v>359</v>
      </c>
      <c r="Q84" s="14" t="s">
        <v>47</v>
      </c>
      <c r="R84" s="16">
        <v>12</v>
      </c>
      <c r="S84" s="16"/>
      <c r="T84" s="16">
        <v>12</v>
      </c>
      <c r="U84" s="16"/>
      <c r="V84" s="14">
        <v>119</v>
      </c>
      <c r="W84" s="14">
        <v>428</v>
      </c>
      <c r="X84" s="14">
        <v>10</v>
      </c>
      <c r="Y84" s="14">
        <v>34</v>
      </c>
      <c r="Z84" s="15"/>
    </row>
    <row r="85" s="3" customFormat="1" ht="31.5" spans="1:26">
      <c r="A85" s="14">
        <f>SUBTOTAL(103,K$6:K85)</f>
        <v>80</v>
      </c>
      <c r="B85" s="14" t="s">
        <v>456</v>
      </c>
      <c r="C85" s="33" t="s">
        <v>457</v>
      </c>
      <c r="D85" s="14" t="s">
        <v>126</v>
      </c>
      <c r="E85" s="14" t="s">
        <v>246</v>
      </c>
      <c r="F85" s="14" t="s">
        <v>247</v>
      </c>
      <c r="G85" s="14" t="s">
        <v>110</v>
      </c>
      <c r="H85" s="16" t="s">
        <v>92</v>
      </c>
      <c r="I85" s="14" t="s">
        <v>92</v>
      </c>
      <c r="J85" s="14" t="s">
        <v>357</v>
      </c>
      <c r="K85" s="18" t="s">
        <v>458</v>
      </c>
      <c r="L85" s="14" t="s">
        <v>249</v>
      </c>
      <c r="M85" s="14" t="s">
        <v>459</v>
      </c>
      <c r="N85" s="14" t="s">
        <v>46</v>
      </c>
      <c r="O85" s="14" t="s">
        <v>46</v>
      </c>
      <c r="P85" s="15" t="s">
        <v>359</v>
      </c>
      <c r="Q85" s="14" t="s">
        <v>47</v>
      </c>
      <c r="R85" s="16">
        <v>61.639399</v>
      </c>
      <c r="S85" s="16"/>
      <c r="T85" s="16">
        <v>61.639399</v>
      </c>
      <c r="U85" s="16"/>
      <c r="V85" s="14">
        <v>192</v>
      </c>
      <c r="W85" s="14">
        <v>691</v>
      </c>
      <c r="X85" s="14">
        <v>16</v>
      </c>
      <c r="Y85" s="14">
        <v>54</v>
      </c>
      <c r="Z85" s="15"/>
    </row>
    <row r="86" s="3" customFormat="1" ht="31.5" spans="1:26">
      <c r="A86" s="14">
        <f>SUBTOTAL(103,K$6:K86)</f>
        <v>81</v>
      </c>
      <c r="B86" s="14" t="s">
        <v>460</v>
      </c>
      <c r="C86" s="33" t="s">
        <v>461</v>
      </c>
      <c r="D86" s="14" t="s">
        <v>126</v>
      </c>
      <c r="E86" s="14" t="s">
        <v>246</v>
      </c>
      <c r="F86" s="14" t="s">
        <v>247</v>
      </c>
      <c r="G86" s="14" t="s">
        <v>110</v>
      </c>
      <c r="H86" s="16" t="s">
        <v>232</v>
      </c>
      <c r="I86" s="14" t="s">
        <v>232</v>
      </c>
      <c r="J86" s="14" t="s">
        <v>357</v>
      </c>
      <c r="K86" s="18" t="s">
        <v>462</v>
      </c>
      <c r="L86" s="14" t="s">
        <v>249</v>
      </c>
      <c r="M86" s="14" t="s">
        <v>268</v>
      </c>
      <c r="N86" s="14" t="s">
        <v>46</v>
      </c>
      <c r="O86" s="14" t="s">
        <v>46</v>
      </c>
      <c r="P86" s="15" t="s">
        <v>359</v>
      </c>
      <c r="Q86" s="14" t="s">
        <v>47</v>
      </c>
      <c r="R86" s="16">
        <v>25</v>
      </c>
      <c r="S86" s="16"/>
      <c r="T86" s="16">
        <v>25</v>
      </c>
      <c r="U86" s="16"/>
      <c r="V86" s="14">
        <v>126</v>
      </c>
      <c r="W86" s="14">
        <v>454</v>
      </c>
      <c r="X86" s="14">
        <v>11</v>
      </c>
      <c r="Y86" s="14">
        <v>37</v>
      </c>
      <c r="Z86" s="15"/>
    </row>
    <row r="87" s="3" customFormat="1" ht="63" spans="1:26">
      <c r="A87" s="14">
        <f>SUBTOTAL(103,K$6:K87)</f>
        <v>82</v>
      </c>
      <c r="B87" s="14" t="s">
        <v>463</v>
      </c>
      <c r="C87" s="33" t="s">
        <v>464</v>
      </c>
      <c r="D87" s="14" t="s">
        <v>126</v>
      </c>
      <c r="E87" s="14" t="s">
        <v>246</v>
      </c>
      <c r="F87" s="14" t="s">
        <v>247</v>
      </c>
      <c r="G87" s="14" t="s">
        <v>110</v>
      </c>
      <c r="H87" s="16" t="s">
        <v>313</v>
      </c>
      <c r="I87" s="14" t="s">
        <v>313</v>
      </c>
      <c r="J87" s="14" t="s">
        <v>357</v>
      </c>
      <c r="K87" s="18" t="s">
        <v>465</v>
      </c>
      <c r="L87" s="14" t="s">
        <v>249</v>
      </c>
      <c r="M87" s="14" t="s">
        <v>409</v>
      </c>
      <c r="N87" s="14" t="s">
        <v>46</v>
      </c>
      <c r="O87" s="14" t="s">
        <v>46</v>
      </c>
      <c r="P87" s="15" t="s">
        <v>359</v>
      </c>
      <c r="Q87" s="14" t="s">
        <v>47</v>
      </c>
      <c r="R87" s="16">
        <v>167.884282</v>
      </c>
      <c r="S87" s="16"/>
      <c r="T87" s="16">
        <v>167.884282</v>
      </c>
      <c r="U87" s="16"/>
      <c r="V87" s="14">
        <v>167</v>
      </c>
      <c r="W87" s="14">
        <v>601</v>
      </c>
      <c r="X87" s="14">
        <v>14</v>
      </c>
      <c r="Y87" s="14">
        <v>48</v>
      </c>
      <c r="Z87" s="15"/>
    </row>
    <row r="88" s="3" customFormat="1" ht="126" spans="1:26">
      <c r="A88" s="14">
        <f>SUBTOTAL(103,K$6:K88)</f>
        <v>83</v>
      </c>
      <c r="B88" s="14" t="s">
        <v>466</v>
      </c>
      <c r="C88" s="33" t="s">
        <v>467</v>
      </c>
      <c r="D88" s="14" t="s">
        <v>126</v>
      </c>
      <c r="E88" s="14" t="s">
        <v>246</v>
      </c>
      <c r="F88" s="14" t="s">
        <v>247</v>
      </c>
      <c r="G88" s="14" t="s">
        <v>110</v>
      </c>
      <c r="H88" s="16" t="s">
        <v>82</v>
      </c>
      <c r="I88" s="14" t="s">
        <v>82</v>
      </c>
      <c r="J88" s="14" t="s">
        <v>357</v>
      </c>
      <c r="K88" s="18" t="s">
        <v>468</v>
      </c>
      <c r="L88" s="14" t="s">
        <v>249</v>
      </c>
      <c r="M88" s="14" t="s">
        <v>229</v>
      </c>
      <c r="N88" s="14" t="s">
        <v>46</v>
      </c>
      <c r="O88" s="14" t="s">
        <v>46</v>
      </c>
      <c r="P88" s="15" t="s">
        <v>359</v>
      </c>
      <c r="Q88" s="14" t="s">
        <v>47</v>
      </c>
      <c r="R88" s="16">
        <v>57.8842</v>
      </c>
      <c r="S88" s="16"/>
      <c r="T88" s="16">
        <v>57.8842</v>
      </c>
      <c r="U88" s="16"/>
      <c r="V88" s="14">
        <v>177</v>
      </c>
      <c r="W88" s="14">
        <v>637</v>
      </c>
      <c r="X88" s="14">
        <v>15</v>
      </c>
      <c r="Y88" s="14">
        <v>51</v>
      </c>
      <c r="Z88" s="15"/>
    </row>
    <row r="89" s="3" customFormat="1" ht="31.5" spans="1:26">
      <c r="A89" s="14">
        <f>SUBTOTAL(103,K$6:K89)</f>
        <v>84</v>
      </c>
      <c r="B89" s="15" t="s">
        <v>469</v>
      </c>
      <c r="C89" s="33" t="s">
        <v>470</v>
      </c>
      <c r="D89" s="14" t="s">
        <v>126</v>
      </c>
      <c r="E89" s="14" t="s">
        <v>246</v>
      </c>
      <c r="F89" s="14" t="s">
        <v>247</v>
      </c>
      <c r="G89" s="14" t="s">
        <v>110</v>
      </c>
      <c r="H89" s="16" t="s">
        <v>253</v>
      </c>
      <c r="I89" s="14" t="s">
        <v>253</v>
      </c>
      <c r="J89" s="14" t="s">
        <v>357</v>
      </c>
      <c r="K89" s="18" t="s">
        <v>471</v>
      </c>
      <c r="L89" s="14" t="s">
        <v>249</v>
      </c>
      <c r="M89" s="14" t="s">
        <v>268</v>
      </c>
      <c r="N89" s="15" t="s">
        <v>46</v>
      </c>
      <c r="O89" s="15" t="s">
        <v>46</v>
      </c>
      <c r="P89" s="15" t="s">
        <v>359</v>
      </c>
      <c r="Q89" s="15" t="s">
        <v>47</v>
      </c>
      <c r="R89" s="14">
        <f>S89+T89+U89</f>
        <v>10.7045</v>
      </c>
      <c r="S89" s="15"/>
      <c r="T89" s="16">
        <v>10.7045</v>
      </c>
      <c r="U89" s="15"/>
      <c r="V89" s="14">
        <v>123</v>
      </c>
      <c r="W89" s="14">
        <v>241</v>
      </c>
      <c r="X89" s="14">
        <v>2</v>
      </c>
      <c r="Y89" s="14">
        <v>6</v>
      </c>
      <c r="Z89" s="15"/>
    </row>
    <row r="90" s="3" customFormat="1" ht="52.5" spans="1:26">
      <c r="A90" s="14">
        <f>SUBTOTAL(103,K$6:K90)</f>
        <v>85</v>
      </c>
      <c r="B90" s="14" t="s">
        <v>472</v>
      </c>
      <c r="C90" s="33" t="s">
        <v>473</v>
      </c>
      <c r="D90" s="14" t="s">
        <v>36</v>
      </c>
      <c r="E90" s="14" t="s">
        <v>60</v>
      </c>
      <c r="F90" s="14" t="s">
        <v>60</v>
      </c>
      <c r="G90" s="14" t="s">
        <v>110</v>
      </c>
      <c r="H90" s="16" t="s">
        <v>298</v>
      </c>
      <c r="I90" s="14" t="s">
        <v>298</v>
      </c>
      <c r="J90" s="14" t="s">
        <v>474</v>
      </c>
      <c r="K90" s="18" t="s">
        <v>475</v>
      </c>
      <c r="L90" s="14" t="s">
        <v>65</v>
      </c>
      <c r="M90" s="14" t="s">
        <v>476</v>
      </c>
      <c r="N90" s="14" t="s">
        <v>46</v>
      </c>
      <c r="O90" s="14" t="s">
        <v>46</v>
      </c>
      <c r="P90" s="15" t="s">
        <v>359</v>
      </c>
      <c r="Q90" s="14" t="s">
        <v>47</v>
      </c>
      <c r="R90" s="16">
        <v>51.742323</v>
      </c>
      <c r="S90" s="16"/>
      <c r="T90" s="16"/>
      <c r="U90" s="16">
        <v>51.742323</v>
      </c>
      <c r="V90" s="14">
        <v>185</v>
      </c>
      <c r="W90" s="14">
        <v>666</v>
      </c>
      <c r="X90" s="14">
        <v>15</v>
      </c>
      <c r="Y90" s="14">
        <v>51</v>
      </c>
      <c r="Z90" s="15"/>
    </row>
    <row r="91" s="3" customFormat="1" ht="21" spans="1:26">
      <c r="A91" s="14">
        <f>SUBTOTAL(103,K$6:K91)</f>
        <v>86</v>
      </c>
      <c r="B91" s="14" t="s">
        <v>477</v>
      </c>
      <c r="C91" s="33" t="s">
        <v>478</v>
      </c>
      <c r="D91" s="14" t="s">
        <v>36</v>
      </c>
      <c r="E91" s="14" t="s">
        <v>37</v>
      </c>
      <c r="F91" s="14" t="s">
        <v>38</v>
      </c>
      <c r="G91" s="14" t="s">
        <v>110</v>
      </c>
      <c r="H91" s="14" t="s">
        <v>110</v>
      </c>
      <c r="I91" s="14" t="s">
        <v>40</v>
      </c>
      <c r="J91" s="14" t="s">
        <v>41</v>
      </c>
      <c r="K91" s="18" t="s">
        <v>479</v>
      </c>
      <c r="L91" s="14" t="s">
        <v>480</v>
      </c>
      <c r="M91" s="14" t="s">
        <v>481</v>
      </c>
      <c r="N91" s="14" t="s">
        <v>46</v>
      </c>
      <c r="O91" s="14" t="s">
        <v>46</v>
      </c>
      <c r="P91" s="15" t="s">
        <v>359</v>
      </c>
      <c r="Q91" s="14" t="s">
        <v>47</v>
      </c>
      <c r="R91" s="16">
        <v>184.61514</v>
      </c>
      <c r="S91" s="16">
        <v>184.61514</v>
      </c>
      <c r="T91" s="16"/>
      <c r="U91" s="16"/>
      <c r="V91" s="14">
        <v>126</v>
      </c>
      <c r="W91" s="14">
        <v>454</v>
      </c>
      <c r="X91" s="14">
        <v>11</v>
      </c>
      <c r="Y91" s="14">
        <v>37</v>
      </c>
      <c r="Z91" s="15"/>
    </row>
    <row r="92" s="3" customFormat="1" ht="21" spans="1:26">
      <c r="A92" s="14">
        <f>SUBTOTAL(103,K$6:K92)</f>
        <v>87</v>
      </c>
      <c r="B92" s="14" t="s">
        <v>482</v>
      </c>
      <c r="C92" s="33" t="s">
        <v>483</v>
      </c>
      <c r="D92" s="14" t="s">
        <v>126</v>
      </c>
      <c r="E92" s="14" t="s">
        <v>246</v>
      </c>
      <c r="F92" s="14" t="s">
        <v>432</v>
      </c>
      <c r="G92" s="14" t="s">
        <v>110</v>
      </c>
      <c r="H92" s="16" t="s">
        <v>380</v>
      </c>
      <c r="I92" s="14" t="s">
        <v>380</v>
      </c>
      <c r="J92" s="14" t="s">
        <v>381</v>
      </c>
      <c r="K92" s="18" t="s">
        <v>484</v>
      </c>
      <c r="L92" s="14" t="s">
        <v>294</v>
      </c>
      <c r="M92" s="14" t="s">
        <v>229</v>
      </c>
      <c r="N92" s="14" t="s">
        <v>46</v>
      </c>
      <c r="O92" s="14" t="s">
        <v>46</v>
      </c>
      <c r="P92" s="15" t="s">
        <v>359</v>
      </c>
      <c r="Q92" s="14" t="s">
        <v>47</v>
      </c>
      <c r="R92" s="16">
        <v>50</v>
      </c>
      <c r="S92" s="16"/>
      <c r="T92" s="16"/>
      <c r="U92" s="16">
        <v>50</v>
      </c>
      <c r="V92" s="14">
        <v>167</v>
      </c>
      <c r="W92" s="14">
        <v>601</v>
      </c>
      <c r="X92" s="14">
        <v>14</v>
      </c>
      <c r="Y92" s="14">
        <v>48</v>
      </c>
      <c r="Z92" s="15"/>
    </row>
    <row r="93" s="3" customFormat="1" ht="31.5" spans="1:26">
      <c r="A93" s="14">
        <f>SUBTOTAL(103,K$6:K93)</f>
        <v>88</v>
      </c>
      <c r="B93" s="14" t="s">
        <v>485</v>
      </c>
      <c r="C93" s="33" t="s">
        <v>486</v>
      </c>
      <c r="D93" s="14" t="s">
        <v>36</v>
      </c>
      <c r="E93" s="14" t="s">
        <v>37</v>
      </c>
      <c r="F93" s="14" t="s">
        <v>38</v>
      </c>
      <c r="G93" s="14" t="s">
        <v>110</v>
      </c>
      <c r="H93" s="14" t="s">
        <v>110</v>
      </c>
      <c r="I93" s="14" t="s">
        <v>298</v>
      </c>
      <c r="J93" s="14" t="s">
        <v>487</v>
      </c>
      <c r="K93" s="18" t="s">
        <v>488</v>
      </c>
      <c r="L93" s="14" t="s">
        <v>480</v>
      </c>
      <c r="M93" s="14" t="s">
        <v>489</v>
      </c>
      <c r="N93" s="14" t="s">
        <v>46</v>
      </c>
      <c r="O93" s="14" t="s">
        <v>46</v>
      </c>
      <c r="P93" s="15" t="s">
        <v>359</v>
      </c>
      <c r="Q93" s="14" t="s">
        <v>47</v>
      </c>
      <c r="R93" s="16">
        <v>20</v>
      </c>
      <c r="S93" s="16"/>
      <c r="T93" s="16"/>
      <c r="U93" s="16">
        <v>20</v>
      </c>
      <c r="V93" s="14">
        <v>200</v>
      </c>
      <c r="W93" s="14">
        <v>700</v>
      </c>
      <c r="X93" s="14">
        <v>5</v>
      </c>
      <c r="Y93" s="14">
        <v>12</v>
      </c>
      <c r="Z93" s="15"/>
    </row>
    <row r="94" s="3" customFormat="1" ht="31.5" spans="1:26">
      <c r="A94" s="14">
        <f>SUBTOTAL(103,K$6:K94)</f>
        <v>89</v>
      </c>
      <c r="B94" s="14" t="s">
        <v>490</v>
      </c>
      <c r="C94" s="33" t="s">
        <v>491</v>
      </c>
      <c r="D94" s="14" t="s">
        <v>36</v>
      </c>
      <c r="E94" s="14" t="s">
        <v>259</v>
      </c>
      <c r="F94" s="14" t="s">
        <v>492</v>
      </c>
      <c r="G94" s="14" t="s">
        <v>110</v>
      </c>
      <c r="H94" s="16" t="s">
        <v>82</v>
      </c>
      <c r="I94" s="14" t="s">
        <v>82</v>
      </c>
      <c r="J94" s="14" t="s">
        <v>83</v>
      </c>
      <c r="K94" s="18" t="s">
        <v>493</v>
      </c>
      <c r="L94" s="14" t="s">
        <v>480</v>
      </c>
      <c r="M94" s="14" t="s">
        <v>229</v>
      </c>
      <c r="N94" s="14" t="s">
        <v>46</v>
      </c>
      <c r="O94" s="14" t="s">
        <v>46</v>
      </c>
      <c r="P94" s="15" t="s">
        <v>359</v>
      </c>
      <c r="Q94" s="14" t="s">
        <v>47</v>
      </c>
      <c r="R94" s="16">
        <v>50</v>
      </c>
      <c r="S94" s="16"/>
      <c r="T94" s="16">
        <v>50</v>
      </c>
      <c r="U94" s="16"/>
      <c r="V94" s="14">
        <v>179</v>
      </c>
      <c r="W94" s="14">
        <v>644</v>
      </c>
      <c r="X94" s="14">
        <v>15</v>
      </c>
      <c r="Y94" s="14">
        <v>51</v>
      </c>
      <c r="Z94" s="15"/>
    </row>
    <row r="95" s="3" customFormat="1" ht="31.5" spans="1:26">
      <c r="A95" s="14">
        <f>SUBTOTAL(103,K$6:K95)</f>
        <v>90</v>
      </c>
      <c r="B95" s="15" t="s">
        <v>494</v>
      </c>
      <c r="C95" s="33" t="s">
        <v>495</v>
      </c>
      <c r="D95" s="14" t="s">
        <v>126</v>
      </c>
      <c r="E95" s="14" t="s">
        <v>225</v>
      </c>
      <c r="F95" s="14" t="s">
        <v>226</v>
      </c>
      <c r="G95" s="14" t="s">
        <v>110</v>
      </c>
      <c r="H95" s="14" t="s">
        <v>104</v>
      </c>
      <c r="I95" s="15" t="s">
        <v>104</v>
      </c>
      <c r="J95" s="15" t="s">
        <v>496</v>
      </c>
      <c r="K95" s="19" t="s">
        <v>497</v>
      </c>
      <c r="L95" s="15" t="s">
        <v>228</v>
      </c>
      <c r="M95" s="15" t="s">
        <v>268</v>
      </c>
      <c r="N95" s="15" t="s">
        <v>45</v>
      </c>
      <c r="O95" s="15" t="s">
        <v>46</v>
      </c>
      <c r="P95" s="15" t="s">
        <v>47</v>
      </c>
      <c r="Q95" s="15" t="s">
        <v>47</v>
      </c>
      <c r="R95" s="14">
        <f>S95+T95+U95</f>
        <v>15</v>
      </c>
      <c r="S95" s="15">
        <v>15</v>
      </c>
      <c r="T95" s="15"/>
      <c r="U95" s="15"/>
      <c r="V95" s="14">
        <v>500</v>
      </c>
      <c r="W95" s="14">
        <v>1500</v>
      </c>
      <c r="X95" s="14">
        <v>50</v>
      </c>
      <c r="Y95" s="14">
        <v>140</v>
      </c>
      <c r="Z95" s="14"/>
    </row>
    <row r="96" s="3" customFormat="1" ht="21" spans="1:26">
      <c r="A96" s="14">
        <f>SUBTOTAL(103,K$6:K96)</f>
        <v>91</v>
      </c>
      <c r="B96" s="15" t="s">
        <v>498</v>
      </c>
      <c r="C96" s="33" t="s">
        <v>499</v>
      </c>
      <c r="D96" s="14" t="s">
        <v>128</v>
      </c>
      <c r="E96" s="14" t="s">
        <v>128</v>
      </c>
      <c r="F96" s="14" t="s">
        <v>128</v>
      </c>
      <c r="G96" s="14" t="s">
        <v>110</v>
      </c>
      <c r="H96" s="14" t="s">
        <v>53</v>
      </c>
      <c r="I96" s="15" t="s">
        <v>53</v>
      </c>
      <c r="J96" s="15" t="s">
        <v>54</v>
      </c>
      <c r="K96" s="19" t="s">
        <v>500</v>
      </c>
      <c r="L96" s="15" t="s">
        <v>501</v>
      </c>
      <c r="M96" s="15" t="s">
        <v>502</v>
      </c>
      <c r="N96" s="15" t="s">
        <v>45</v>
      </c>
      <c r="O96" s="15" t="s">
        <v>46</v>
      </c>
      <c r="P96" s="15" t="s">
        <v>47</v>
      </c>
      <c r="Q96" s="15" t="s">
        <v>47</v>
      </c>
      <c r="R96" s="15">
        <v>19.038405</v>
      </c>
      <c r="S96" s="15"/>
      <c r="T96" s="15"/>
      <c r="U96" s="15">
        <v>19.038405</v>
      </c>
      <c r="V96" s="14">
        <v>100</v>
      </c>
      <c r="W96" s="14">
        <v>360</v>
      </c>
      <c r="X96" s="14">
        <v>2</v>
      </c>
      <c r="Y96" s="14">
        <v>5</v>
      </c>
      <c r="Z96" s="14"/>
    </row>
    <row r="97" s="3" customFormat="1" ht="21" spans="1:26">
      <c r="A97" s="14">
        <f>SUBTOTAL(103,K$6:K97)</f>
        <v>92</v>
      </c>
      <c r="B97" s="15" t="s">
        <v>503</v>
      </c>
      <c r="C97" s="33" t="s">
        <v>504</v>
      </c>
      <c r="D97" s="14" t="s">
        <v>126</v>
      </c>
      <c r="E97" s="14" t="s">
        <v>246</v>
      </c>
      <c r="F97" s="14" t="s">
        <v>247</v>
      </c>
      <c r="G97" s="14" t="s">
        <v>110</v>
      </c>
      <c r="H97" s="14" t="s">
        <v>298</v>
      </c>
      <c r="I97" s="14" t="s">
        <v>298</v>
      </c>
      <c r="J97" s="14" t="s">
        <v>505</v>
      </c>
      <c r="K97" s="18" t="s">
        <v>506</v>
      </c>
      <c r="L97" s="14" t="s">
        <v>249</v>
      </c>
      <c r="M97" s="14" t="s">
        <v>229</v>
      </c>
      <c r="N97" s="15" t="s">
        <v>45</v>
      </c>
      <c r="O97" s="14" t="s">
        <v>46</v>
      </c>
      <c r="P97" s="15" t="s">
        <v>47</v>
      </c>
      <c r="Q97" s="15" t="s">
        <v>47</v>
      </c>
      <c r="R97" s="14">
        <v>170</v>
      </c>
      <c r="S97" s="14"/>
      <c r="T97" s="15"/>
      <c r="U97" s="15">
        <v>170</v>
      </c>
      <c r="V97" s="14">
        <v>120</v>
      </c>
      <c r="W97" s="14">
        <v>432</v>
      </c>
      <c r="X97" s="14">
        <v>4</v>
      </c>
      <c r="Y97" s="14">
        <v>12</v>
      </c>
      <c r="Z97" s="23"/>
    </row>
    <row r="98" s="3" customFormat="1" ht="21" spans="1:26">
      <c r="A98" s="14">
        <f>SUBTOTAL(103,K$6:K98)</f>
        <v>93</v>
      </c>
      <c r="B98" s="15" t="s">
        <v>507</v>
      </c>
      <c r="C98" s="33" t="s">
        <v>508</v>
      </c>
      <c r="D98" s="14" t="s">
        <v>126</v>
      </c>
      <c r="E98" s="14" t="s">
        <v>246</v>
      </c>
      <c r="F98" s="14" t="s">
        <v>247</v>
      </c>
      <c r="G98" s="14" t="s">
        <v>110</v>
      </c>
      <c r="H98" s="14" t="s">
        <v>298</v>
      </c>
      <c r="I98" s="14" t="s">
        <v>298</v>
      </c>
      <c r="J98" s="14" t="s">
        <v>505</v>
      </c>
      <c r="K98" s="18" t="s">
        <v>509</v>
      </c>
      <c r="L98" s="14" t="s">
        <v>249</v>
      </c>
      <c r="M98" s="14" t="s">
        <v>229</v>
      </c>
      <c r="N98" s="15" t="s">
        <v>45</v>
      </c>
      <c r="O98" s="14" t="s">
        <v>46</v>
      </c>
      <c r="P98" s="15" t="s">
        <v>47</v>
      </c>
      <c r="Q98" s="15" t="s">
        <v>47</v>
      </c>
      <c r="R98" s="14">
        <v>80</v>
      </c>
      <c r="S98" s="14"/>
      <c r="T98" s="15"/>
      <c r="U98" s="15">
        <v>80</v>
      </c>
      <c r="V98" s="14">
        <v>200</v>
      </c>
      <c r="W98" s="14">
        <v>720</v>
      </c>
      <c r="X98" s="14">
        <v>6</v>
      </c>
      <c r="Y98" s="14">
        <v>18</v>
      </c>
      <c r="Z98" s="24"/>
    </row>
    <row r="99" s="3" customFormat="1" ht="31.5" spans="1:26">
      <c r="A99" s="14">
        <f>SUBTOTAL(103,K$6:K99)</f>
        <v>94</v>
      </c>
      <c r="B99" s="15" t="s">
        <v>510</v>
      </c>
      <c r="C99" s="33" t="s">
        <v>511</v>
      </c>
      <c r="D99" s="14" t="s">
        <v>126</v>
      </c>
      <c r="E99" s="14" t="s">
        <v>127</v>
      </c>
      <c r="F99" s="14" t="s">
        <v>128</v>
      </c>
      <c r="G99" s="14" t="s">
        <v>110</v>
      </c>
      <c r="H99" s="14" t="s">
        <v>298</v>
      </c>
      <c r="I99" s="14" t="s">
        <v>298</v>
      </c>
      <c r="J99" s="14" t="s">
        <v>505</v>
      </c>
      <c r="K99" s="18" t="s">
        <v>512</v>
      </c>
      <c r="L99" s="14" t="s">
        <v>235</v>
      </c>
      <c r="M99" s="14" t="s">
        <v>276</v>
      </c>
      <c r="N99" s="15" t="s">
        <v>45</v>
      </c>
      <c r="O99" s="14" t="s">
        <v>46</v>
      </c>
      <c r="P99" s="15" t="s">
        <v>47</v>
      </c>
      <c r="Q99" s="15" t="s">
        <v>47</v>
      </c>
      <c r="R99" s="14">
        <v>99</v>
      </c>
      <c r="S99" s="14"/>
      <c r="T99" s="15"/>
      <c r="U99" s="15">
        <v>99</v>
      </c>
      <c r="V99" s="14">
        <v>500</v>
      </c>
      <c r="W99" s="14">
        <v>1800</v>
      </c>
      <c r="X99" s="14">
        <v>15</v>
      </c>
      <c r="Y99" s="14">
        <v>45</v>
      </c>
      <c r="Z99" s="24"/>
    </row>
    <row r="100" s="3" customFormat="1" ht="31.5" spans="1:26">
      <c r="A100" s="14">
        <f>SUBTOTAL(103,K$6:K100)</f>
        <v>95</v>
      </c>
      <c r="B100" s="15" t="s">
        <v>513</v>
      </c>
      <c r="C100" s="33" t="s">
        <v>514</v>
      </c>
      <c r="D100" s="14" t="s">
        <v>126</v>
      </c>
      <c r="E100" s="14" t="s">
        <v>127</v>
      </c>
      <c r="F100" s="14" t="s">
        <v>128</v>
      </c>
      <c r="G100" s="14" t="s">
        <v>110</v>
      </c>
      <c r="H100" s="14" t="s">
        <v>298</v>
      </c>
      <c r="I100" s="14" t="s">
        <v>298</v>
      </c>
      <c r="J100" s="14" t="s">
        <v>505</v>
      </c>
      <c r="K100" s="18" t="s">
        <v>515</v>
      </c>
      <c r="L100" s="14" t="s">
        <v>235</v>
      </c>
      <c r="M100" s="14" t="s">
        <v>276</v>
      </c>
      <c r="N100" s="15" t="s">
        <v>45</v>
      </c>
      <c r="O100" s="14" t="s">
        <v>46</v>
      </c>
      <c r="P100" s="15" t="s">
        <v>47</v>
      </c>
      <c r="Q100" s="15" t="s">
        <v>47</v>
      </c>
      <c r="R100" s="14">
        <v>28</v>
      </c>
      <c r="S100" s="14"/>
      <c r="T100" s="15"/>
      <c r="U100" s="15">
        <v>28</v>
      </c>
      <c r="V100" s="14">
        <v>500</v>
      </c>
      <c r="W100" s="14">
        <v>1800</v>
      </c>
      <c r="X100" s="14">
        <v>15</v>
      </c>
      <c r="Y100" s="14">
        <v>45</v>
      </c>
      <c r="Z100" s="24"/>
    </row>
    <row r="101" s="4" customFormat="1" ht="31.5" spans="1:26">
      <c r="A101" s="14">
        <f>SUBTOTAL(103,K$6:K101)</f>
        <v>96</v>
      </c>
      <c r="B101" s="14" t="s">
        <v>516</v>
      </c>
      <c r="C101" s="33" t="s">
        <v>517</v>
      </c>
      <c r="D101" s="14" t="s">
        <v>126</v>
      </c>
      <c r="E101" s="14" t="s">
        <v>127</v>
      </c>
      <c r="F101" s="14" t="s">
        <v>128</v>
      </c>
      <c r="G101" s="14" t="s">
        <v>110</v>
      </c>
      <c r="H101" s="14" t="s">
        <v>110</v>
      </c>
      <c r="I101" s="14" t="s">
        <v>298</v>
      </c>
      <c r="J101" s="14" t="s">
        <v>505</v>
      </c>
      <c r="K101" s="18" t="s">
        <v>518</v>
      </c>
      <c r="L101" s="14" t="s">
        <v>235</v>
      </c>
      <c r="M101" s="14" t="s">
        <v>276</v>
      </c>
      <c r="N101" s="14" t="s">
        <v>45</v>
      </c>
      <c r="O101" s="14" t="s">
        <v>46</v>
      </c>
      <c r="P101" s="14" t="s">
        <v>47</v>
      </c>
      <c r="Q101" s="14" t="s">
        <v>47</v>
      </c>
      <c r="R101" s="14">
        <v>28</v>
      </c>
      <c r="S101" s="14"/>
      <c r="T101" s="14"/>
      <c r="U101" s="14">
        <v>28</v>
      </c>
      <c r="V101" s="14">
        <v>100</v>
      </c>
      <c r="W101" s="14">
        <v>360</v>
      </c>
      <c r="X101" s="14">
        <v>3</v>
      </c>
      <c r="Y101" s="14">
        <v>9</v>
      </c>
      <c r="Z101" s="24"/>
    </row>
    <row r="102" s="3" customFormat="1" ht="21" spans="1:26">
      <c r="A102" s="14">
        <f>SUBTOTAL(103,K$6:K102)</f>
        <v>97</v>
      </c>
      <c r="B102" s="15" t="s">
        <v>519</v>
      </c>
      <c r="C102" s="33" t="s">
        <v>520</v>
      </c>
      <c r="D102" s="14" t="s">
        <v>126</v>
      </c>
      <c r="E102" s="14" t="s">
        <v>246</v>
      </c>
      <c r="F102" s="14" t="s">
        <v>247</v>
      </c>
      <c r="G102" s="14" t="s">
        <v>110</v>
      </c>
      <c r="H102" s="14" t="s">
        <v>298</v>
      </c>
      <c r="I102" s="14" t="s">
        <v>298</v>
      </c>
      <c r="J102" s="14" t="s">
        <v>505</v>
      </c>
      <c r="K102" s="18" t="s">
        <v>521</v>
      </c>
      <c r="L102" s="14" t="s">
        <v>249</v>
      </c>
      <c r="M102" s="14" t="s">
        <v>229</v>
      </c>
      <c r="N102" s="15" t="s">
        <v>45</v>
      </c>
      <c r="O102" s="14" t="s">
        <v>46</v>
      </c>
      <c r="P102" s="15" t="s">
        <v>47</v>
      </c>
      <c r="Q102" s="15" t="s">
        <v>47</v>
      </c>
      <c r="R102" s="14">
        <v>9.6</v>
      </c>
      <c r="S102" s="14"/>
      <c r="T102" s="15"/>
      <c r="U102" s="15">
        <v>9.6</v>
      </c>
      <c r="V102" s="14">
        <v>50</v>
      </c>
      <c r="W102" s="14">
        <v>180</v>
      </c>
      <c r="X102" s="14">
        <v>2</v>
      </c>
      <c r="Y102" s="14">
        <v>6</v>
      </c>
      <c r="Z102" s="24"/>
    </row>
    <row r="103" s="3" customFormat="1" ht="21" spans="1:26">
      <c r="A103" s="14">
        <f>SUBTOTAL(103,K$6:K103)</f>
        <v>98</v>
      </c>
      <c r="B103" s="15" t="s">
        <v>522</v>
      </c>
      <c r="C103" s="33" t="s">
        <v>523</v>
      </c>
      <c r="D103" s="14" t="s">
        <v>126</v>
      </c>
      <c r="E103" s="14" t="s">
        <v>246</v>
      </c>
      <c r="F103" s="14" t="s">
        <v>247</v>
      </c>
      <c r="G103" s="14" t="s">
        <v>110</v>
      </c>
      <c r="H103" s="14" t="s">
        <v>298</v>
      </c>
      <c r="I103" s="14" t="s">
        <v>298</v>
      </c>
      <c r="J103" s="14" t="s">
        <v>505</v>
      </c>
      <c r="K103" s="18" t="s">
        <v>524</v>
      </c>
      <c r="L103" s="14" t="s">
        <v>249</v>
      </c>
      <c r="M103" s="14" t="s">
        <v>229</v>
      </c>
      <c r="N103" s="15" t="s">
        <v>45</v>
      </c>
      <c r="O103" s="14" t="s">
        <v>46</v>
      </c>
      <c r="P103" s="15" t="s">
        <v>47</v>
      </c>
      <c r="Q103" s="15" t="s">
        <v>47</v>
      </c>
      <c r="R103" s="14">
        <v>8.3</v>
      </c>
      <c r="S103" s="14"/>
      <c r="T103" s="15"/>
      <c r="U103" s="15">
        <v>8.3</v>
      </c>
      <c r="V103" s="14">
        <v>50</v>
      </c>
      <c r="W103" s="14">
        <v>180</v>
      </c>
      <c r="X103" s="14">
        <v>2</v>
      </c>
      <c r="Y103" s="14">
        <v>6</v>
      </c>
      <c r="Z103" s="24"/>
    </row>
    <row r="104" s="3" customFormat="1" ht="21" spans="1:26">
      <c r="A104" s="14">
        <f>SUBTOTAL(103,K$6:K104)</f>
        <v>99</v>
      </c>
      <c r="B104" s="15" t="s">
        <v>525</v>
      </c>
      <c r="C104" s="33" t="s">
        <v>526</v>
      </c>
      <c r="D104" s="14" t="s">
        <v>126</v>
      </c>
      <c r="E104" s="14" t="s">
        <v>246</v>
      </c>
      <c r="F104" s="14" t="s">
        <v>247</v>
      </c>
      <c r="G104" s="14" t="s">
        <v>110</v>
      </c>
      <c r="H104" s="14" t="s">
        <v>298</v>
      </c>
      <c r="I104" s="14" t="s">
        <v>298</v>
      </c>
      <c r="J104" s="14" t="s">
        <v>505</v>
      </c>
      <c r="K104" s="18" t="s">
        <v>527</v>
      </c>
      <c r="L104" s="14" t="s">
        <v>249</v>
      </c>
      <c r="M104" s="14" t="s">
        <v>229</v>
      </c>
      <c r="N104" s="15" t="s">
        <v>45</v>
      </c>
      <c r="O104" s="14" t="s">
        <v>46</v>
      </c>
      <c r="P104" s="15" t="s">
        <v>47</v>
      </c>
      <c r="Q104" s="15" t="s">
        <v>47</v>
      </c>
      <c r="R104" s="14">
        <v>28</v>
      </c>
      <c r="S104" s="14"/>
      <c r="T104" s="15"/>
      <c r="U104" s="15">
        <v>28</v>
      </c>
      <c r="V104" s="14">
        <v>500</v>
      </c>
      <c r="W104" s="14">
        <v>1800</v>
      </c>
      <c r="X104" s="14">
        <v>15</v>
      </c>
      <c r="Y104" s="14">
        <v>45</v>
      </c>
      <c r="Z104" s="24"/>
    </row>
    <row r="105" s="3" customFormat="1" ht="21" spans="1:26">
      <c r="A105" s="14">
        <f>SUBTOTAL(103,K$6:K105)</f>
        <v>100</v>
      </c>
      <c r="B105" s="15" t="s">
        <v>528</v>
      </c>
      <c r="C105" s="33" t="s">
        <v>529</v>
      </c>
      <c r="D105" s="14" t="s">
        <v>126</v>
      </c>
      <c r="E105" s="14" t="s">
        <v>246</v>
      </c>
      <c r="F105" s="14" t="s">
        <v>247</v>
      </c>
      <c r="G105" s="14" t="s">
        <v>110</v>
      </c>
      <c r="H105" s="14" t="s">
        <v>298</v>
      </c>
      <c r="I105" s="14" t="s">
        <v>298</v>
      </c>
      <c r="J105" s="14" t="s">
        <v>505</v>
      </c>
      <c r="K105" s="18" t="s">
        <v>530</v>
      </c>
      <c r="L105" s="14" t="s">
        <v>249</v>
      </c>
      <c r="M105" s="14" t="s">
        <v>229</v>
      </c>
      <c r="N105" s="15" t="s">
        <v>45</v>
      </c>
      <c r="O105" s="14" t="s">
        <v>46</v>
      </c>
      <c r="P105" s="15" t="s">
        <v>47</v>
      </c>
      <c r="Q105" s="15" t="s">
        <v>47</v>
      </c>
      <c r="R105" s="14">
        <v>26</v>
      </c>
      <c r="S105" s="14"/>
      <c r="T105" s="15"/>
      <c r="U105" s="15">
        <v>26</v>
      </c>
      <c r="V105" s="14">
        <v>300</v>
      </c>
      <c r="W105" s="14">
        <v>1080</v>
      </c>
      <c r="X105" s="14">
        <v>9</v>
      </c>
      <c r="Y105" s="14">
        <v>27</v>
      </c>
      <c r="Z105" s="24"/>
    </row>
    <row r="106" s="3" customFormat="1" ht="31.5" spans="1:26">
      <c r="A106" s="14">
        <f>SUBTOTAL(103,K$6:K106)</f>
        <v>101</v>
      </c>
      <c r="B106" s="15" t="s">
        <v>531</v>
      </c>
      <c r="C106" s="33" t="s">
        <v>532</v>
      </c>
      <c r="D106" s="14" t="s">
        <v>126</v>
      </c>
      <c r="E106" s="14" t="s">
        <v>246</v>
      </c>
      <c r="F106" s="14" t="s">
        <v>247</v>
      </c>
      <c r="G106" s="14" t="s">
        <v>110</v>
      </c>
      <c r="H106" s="14" t="s">
        <v>298</v>
      </c>
      <c r="I106" s="14" t="s">
        <v>298</v>
      </c>
      <c r="J106" s="14" t="s">
        <v>505</v>
      </c>
      <c r="K106" s="18" t="s">
        <v>533</v>
      </c>
      <c r="L106" s="14" t="s">
        <v>249</v>
      </c>
      <c r="M106" s="14" t="s">
        <v>229</v>
      </c>
      <c r="N106" s="15" t="s">
        <v>45</v>
      </c>
      <c r="O106" s="14" t="s">
        <v>46</v>
      </c>
      <c r="P106" s="15" t="s">
        <v>47</v>
      </c>
      <c r="Q106" s="15" t="s">
        <v>47</v>
      </c>
      <c r="R106" s="14">
        <v>26</v>
      </c>
      <c r="S106" s="14"/>
      <c r="T106" s="15"/>
      <c r="U106" s="15">
        <v>26</v>
      </c>
      <c r="V106" s="14">
        <v>300</v>
      </c>
      <c r="W106" s="14">
        <v>1080</v>
      </c>
      <c r="X106" s="14">
        <v>9</v>
      </c>
      <c r="Y106" s="14">
        <v>27</v>
      </c>
      <c r="Z106" s="24"/>
    </row>
    <row r="107" s="4" customFormat="1" ht="42" spans="1:26">
      <c r="A107" s="14">
        <f>SUBTOTAL(103,K$6:K107)</f>
        <v>102</v>
      </c>
      <c r="B107" s="14" t="s">
        <v>534</v>
      </c>
      <c r="C107" s="33" t="s">
        <v>535</v>
      </c>
      <c r="D107" s="14" t="s">
        <v>36</v>
      </c>
      <c r="E107" s="14" t="s">
        <v>271</v>
      </c>
      <c r="F107" s="14" t="s">
        <v>272</v>
      </c>
      <c r="G107" s="14" t="s">
        <v>110</v>
      </c>
      <c r="H107" s="14" t="s">
        <v>110</v>
      </c>
      <c r="I107" s="14" t="s">
        <v>298</v>
      </c>
      <c r="J107" s="14" t="s">
        <v>505</v>
      </c>
      <c r="K107" s="18" t="s">
        <v>536</v>
      </c>
      <c r="L107" s="14" t="s">
        <v>537</v>
      </c>
      <c r="M107" s="14" t="s">
        <v>236</v>
      </c>
      <c r="N107" s="14" t="s">
        <v>45</v>
      </c>
      <c r="O107" s="14" t="s">
        <v>46</v>
      </c>
      <c r="P107" s="14" t="s">
        <v>47</v>
      </c>
      <c r="Q107" s="14" t="s">
        <v>47</v>
      </c>
      <c r="R107" s="14">
        <v>27</v>
      </c>
      <c r="S107" s="14"/>
      <c r="T107" s="14"/>
      <c r="U107" s="14">
        <v>27</v>
      </c>
      <c r="V107" s="14">
        <v>50</v>
      </c>
      <c r="W107" s="14">
        <v>180</v>
      </c>
      <c r="X107" s="14">
        <v>2</v>
      </c>
      <c r="Y107" s="14">
        <v>6</v>
      </c>
      <c r="Z107" s="24"/>
    </row>
    <row r="108" s="4" customFormat="1" ht="21" spans="1:26">
      <c r="A108" s="14">
        <f>SUBTOTAL(103,K$6:K108)</f>
        <v>103</v>
      </c>
      <c r="B108" s="14" t="s">
        <v>538</v>
      </c>
      <c r="C108" s="33" t="s">
        <v>539</v>
      </c>
      <c r="D108" s="14" t="s">
        <v>126</v>
      </c>
      <c r="E108" s="14" t="s">
        <v>246</v>
      </c>
      <c r="F108" s="14" t="s">
        <v>247</v>
      </c>
      <c r="G108" s="14" t="s">
        <v>110</v>
      </c>
      <c r="H108" s="14" t="s">
        <v>298</v>
      </c>
      <c r="I108" s="14" t="s">
        <v>298</v>
      </c>
      <c r="J108" s="14" t="s">
        <v>505</v>
      </c>
      <c r="K108" s="18" t="s">
        <v>540</v>
      </c>
      <c r="L108" s="14" t="s">
        <v>249</v>
      </c>
      <c r="M108" s="14" t="s">
        <v>229</v>
      </c>
      <c r="N108" s="14" t="s">
        <v>45</v>
      </c>
      <c r="O108" s="14" t="s">
        <v>46</v>
      </c>
      <c r="P108" s="14" t="s">
        <v>47</v>
      </c>
      <c r="Q108" s="14" t="s">
        <v>47</v>
      </c>
      <c r="R108" s="14">
        <v>28</v>
      </c>
      <c r="S108" s="14"/>
      <c r="T108" s="14"/>
      <c r="U108" s="14">
        <v>28</v>
      </c>
      <c r="V108" s="14">
        <v>50</v>
      </c>
      <c r="W108" s="14">
        <v>180</v>
      </c>
      <c r="X108" s="14">
        <v>2</v>
      </c>
      <c r="Y108" s="14">
        <v>6</v>
      </c>
      <c r="Z108" s="24"/>
    </row>
    <row r="109" s="4" customFormat="1" ht="21" spans="1:26">
      <c r="A109" s="14">
        <f>SUBTOTAL(103,K$6:K109)</f>
        <v>104</v>
      </c>
      <c r="B109" s="14" t="s">
        <v>541</v>
      </c>
      <c r="C109" s="33" t="s">
        <v>542</v>
      </c>
      <c r="D109" s="14" t="s">
        <v>36</v>
      </c>
      <c r="E109" s="14" t="s">
        <v>37</v>
      </c>
      <c r="F109" s="14" t="s">
        <v>38</v>
      </c>
      <c r="G109" s="14" t="s">
        <v>110</v>
      </c>
      <c r="H109" s="14" t="s">
        <v>298</v>
      </c>
      <c r="I109" s="14" t="s">
        <v>298</v>
      </c>
      <c r="J109" s="14" t="s">
        <v>505</v>
      </c>
      <c r="K109" s="18" t="s">
        <v>543</v>
      </c>
      <c r="L109" s="14" t="s">
        <v>112</v>
      </c>
      <c r="M109" s="14" t="s">
        <v>229</v>
      </c>
      <c r="N109" s="14" t="s">
        <v>45</v>
      </c>
      <c r="O109" s="14" t="s">
        <v>46</v>
      </c>
      <c r="P109" s="14" t="s">
        <v>47</v>
      </c>
      <c r="Q109" s="14" t="s">
        <v>47</v>
      </c>
      <c r="R109" s="14">
        <v>20</v>
      </c>
      <c r="S109" s="14"/>
      <c r="T109" s="14"/>
      <c r="U109" s="14">
        <v>20</v>
      </c>
      <c r="V109" s="14">
        <v>120</v>
      </c>
      <c r="W109" s="14">
        <v>432</v>
      </c>
      <c r="X109" s="14">
        <v>4</v>
      </c>
      <c r="Y109" s="14">
        <v>12</v>
      </c>
      <c r="Z109" s="24"/>
    </row>
    <row r="110" s="4" customFormat="1" ht="21" spans="1:26">
      <c r="A110" s="14">
        <f>SUBTOTAL(103,K$6:K110)</f>
        <v>105</v>
      </c>
      <c r="B110" s="14" t="s">
        <v>544</v>
      </c>
      <c r="C110" s="33" t="s">
        <v>545</v>
      </c>
      <c r="D110" s="14" t="s">
        <v>126</v>
      </c>
      <c r="E110" s="14" t="s">
        <v>127</v>
      </c>
      <c r="F110" s="14" t="s">
        <v>546</v>
      </c>
      <c r="G110" s="14" t="s">
        <v>110</v>
      </c>
      <c r="H110" s="14" t="s">
        <v>298</v>
      </c>
      <c r="I110" s="14" t="s">
        <v>298</v>
      </c>
      <c r="J110" s="14" t="s">
        <v>505</v>
      </c>
      <c r="K110" s="18" t="s">
        <v>547</v>
      </c>
      <c r="L110" s="14" t="s">
        <v>548</v>
      </c>
      <c r="M110" s="14" t="s">
        <v>229</v>
      </c>
      <c r="N110" s="14" t="s">
        <v>45</v>
      </c>
      <c r="O110" s="14" t="s">
        <v>46</v>
      </c>
      <c r="P110" s="14" t="s">
        <v>47</v>
      </c>
      <c r="Q110" s="14" t="s">
        <v>47</v>
      </c>
      <c r="R110" s="14">
        <v>12</v>
      </c>
      <c r="S110" s="14"/>
      <c r="T110" s="14"/>
      <c r="U110" s="14">
        <v>12</v>
      </c>
      <c r="V110" s="14">
        <v>300</v>
      </c>
      <c r="W110" s="14">
        <v>1080</v>
      </c>
      <c r="X110" s="14">
        <v>9</v>
      </c>
      <c r="Y110" s="14">
        <v>27</v>
      </c>
      <c r="Z110" s="24"/>
    </row>
    <row r="111" s="4" customFormat="1" ht="21" spans="1:26">
      <c r="A111" s="14">
        <f>SUBTOTAL(103,K$6:K111)</f>
        <v>106</v>
      </c>
      <c r="B111" s="14" t="s">
        <v>549</v>
      </c>
      <c r="C111" s="33" t="s">
        <v>550</v>
      </c>
      <c r="D111" s="14" t="s">
        <v>36</v>
      </c>
      <c r="E111" s="14" t="s">
        <v>37</v>
      </c>
      <c r="F111" s="14" t="s">
        <v>38</v>
      </c>
      <c r="G111" s="14" t="s">
        <v>110</v>
      </c>
      <c r="H111" s="14" t="s">
        <v>298</v>
      </c>
      <c r="I111" s="14" t="s">
        <v>298</v>
      </c>
      <c r="J111" s="14" t="s">
        <v>505</v>
      </c>
      <c r="K111" s="18" t="s">
        <v>551</v>
      </c>
      <c r="L111" s="14" t="s">
        <v>552</v>
      </c>
      <c r="M111" s="14" t="s">
        <v>229</v>
      </c>
      <c r="N111" s="14" t="s">
        <v>45</v>
      </c>
      <c r="O111" s="14" t="s">
        <v>46</v>
      </c>
      <c r="P111" s="14" t="s">
        <v>47</v>
      </c>
      <c r="Q111" s="14" t="s">
        <v>47</v>
      </c>
      <c r="R111" s="14">
        <v>10</v>
      </c>
      <c r="S111" s="14"/>
      <c r="T111" s="14"/>
      <c r="U111" s="14">
        <v>10</v>
      </c>
      <c r="V111" s="14">
        <v>100</v>
      </c>
      <c r="W111" s="14">
        <v>360</v>
      </c>
      <c r="X111" s="14">
        <v>3</v>
      </c>
      <c r="Y111" s="14">
        <v>9</v>
      </c>
      <c r="Z111" s="24"/>
    </row>
    <row r="112" s="4" customFormat="1" ht="31.5" spans="1:26">
      <c r="A112" s="14">
        <f>SUBTOTAL(103,K$6:K112)</f>
        <v>107</v>
      </c>
      <c r="B112" s="14" t="s">
        <v>553</v>
      </c>
      <c r="C112" s="33" t="s">
        <v>554</v>
      </c>
      <c r="D112" s="14" t="s">
        <v>36</v>
      </c>
      <c r="E112" s="14" t="s">
        <v>37</v>
      </c>
      <c r="F112" s="14" t="s">
        <v>38</v>
      </c>
      <c r="G112" s="14" t="s">
        <v>110</v>
      </c>
      <c r="H112" s="14" t="s">
        <v>298</v>
      </c>
      <c r="I112" s="14" t="s">
        <v>298</v>
      </c>
      <c r="J112" s="14" t="s">
        <v>505</v>
      </c>
      <c r="K112" s="18" t="s">
        <v>555</v>
      </c>
      <c r="L112" s="14" t="s">
        <v>552</v>
      </c>
      <c r="M112" s="14" t="s">
        <v>229</v>
      </c>
      <c r="N112" s="14" t="s">
        <v>45</v>
      </c>
      <c r="O112" s="14" t="s">
        <v>46</v>
      </c>
      <c r="P112" s="14" t="s">
        <v>47</v>
      </c>
      <c r="Q112" s="14" t="s">
        <v>47</v>
      </c>
      <c r="R112" s="14">
        <v>40</v>
      </c>
      <c r="S112" s="14"/>
      <c r="T112" s="14"/>
      <c r="U112" s="14">
        <v>40</v>
      </c>
      <c r="V112" s="14">
        <v>50</v>
      </c>
      <c r="W112" s="14">
        <v>180</v>
      </c>
      <c r="X112" s="14">
        <v>2</v>
      </c>
      <c r="Y112" s="14">
        <v>6</v>
      </c>
      <c r="Z112" s="25"/>
    </row>
    <row r="113" s="4" customFormat="1" ht="31.5" spans="1:26">
      <c r="A113" s="14">
        <f>SUBTOTAL(103,K$6:K113)</f>
        <v>108</v>
      </c>
      <c r="B113" s="14" t="s">
        <v>556</v>
      </c>
      <c r="C113" s="33" t="s">
        <v>557</v>
      </c>
      <c r="D113" s="14" t="s">
        <v>36</v>
      </c>
      <c r="E113" s="14" t="s">
        <v>37</v>
      </c>
      <c r="F113" s="14" t="s">
        <v>38</v>
      </c>
      <c r="G113" s="14" t="s">
        <v>110</v>
      </c>
      <c r="H113" s="14" t="s">
        <v>98</v>
      </c>
      <c r="I113" s="14" t="s">
        <v>98</v>
      </c>
      <c r="J113" s="14" t="s">
        <v>99</v>
      </c>
      <c r="K113" s="18" t="s">
        <v>558</v>
      </c>
      <c r="L113" s="14" t="s">
        <v>552</v>
      </c>
      <c r="M113" s="14" t="s">
        <v>229</v>
      </c>
      <c r="N113" s="14" t="s">
        <v>45</v>
      </c>
      <c r="O113" s="14" t="s">
        <v>46</v>
      </c>
      <c r="P113" s="14" t="s">
        <v>47</v>
      </c>
      <c r="Q113" s="14" t="s">
        <v>47</v>
      </c>
      <c r="R113" s="14">
        <v>50</v>
      </c>
      <c r="S113" s="14"/>
      <c r="T113" s="14"/>
      <c r="U113" s="14">
        <v>50</v>
      </c>
      <c r="V113" s="14">
        <v>100</v>
      </c>
      <c r="W113" s="14">
        <v>360</v>
      </c>
      <c r="X113" s="14">
        <v>3</v>
      </c>
      <c r="Y113" s="14">
        <v>9</v>
      </c>
      <c r="Z113" s="14"/>
    </row>
    <row r="114" s="4" customFormat="1" ht="31.5" spans="1:26">
      <c r="A114" s="14">
        <f>SUBTOTAL(103,K$6:K114)</f>
        <v>109</v>
      </c>
      <c r="B114" s="14" t="s">
        <v>559</v>
      </c>
      <c r="C114" s="33" t="s">
        <v>560</v>
      </c>
      <c r="D114" s="14" t="s">
        <v>36</v>
      </c>
      <c r="E114" s="14" t="s">
        <v>271</v>
      </c>
      <c r="F114" s="14" t="s">
        <v>272</v>
      </c>
      <c r="G114" s="14" t="s">
        <v>110</v>
      </c>
      <c r="H114" s="14" t="s">
        <v>110</v>
      </c>
      <c r="I114" s="14" t="s">
        <v>98</v>
      </c>
      <c r="J114" s="14" t="s">
        <v>99</v>
      </c>
      <c r="K114" s="18" t="s">
        <v>561</v>
      </c>
      <c r="L114" s="14" t="s">
        <v>537</v>
      </c>
      <c r="M114" s="14" t="s">
        <v>236</v>
      </c>
      <c r="N114" s="14" t="s">
        <v>45</v>
      </c>
      <c r="O114" s="14" t="s">
        <v>46</v>
      </c>
      <c r="P114" s="14" t="s">
        <v>47</v>
      </c>
      <c r="Q114" s="14" t="s">
        <v>47</v>
      </c>
      <c r="R114" s="14">
        <v>28</v>
      </c>
      <c r="S114" s="14"/>
      <c r="T114" s="14"/>
      <c r="U114" s="14">
        <v>28</v>
      </c>
      <c r="V114" s="14">
        <v>20</v>
      </c>
      <c r="W114" s="14">
        <v>72</v>
      </c>
      <c r="X114" s="14">
        <v>1</v>
      </c>
      <c r="Y114" s="14">
        <v>3</v>
      </c>
      <c r="Z114" s="14"/>
    </row>
    <row r="115" s="4" customFormat="1" ht="21" spans="1:26">
      <c r="A115" s="14">
        <f>SUBTOTAL(103,K$6:K115)</f>
        <v>110</v>
      </c>
      <c r="B115" s="14" t="s">
        <v>562</v>
      </c>
      <c r="C115" s="33" t="s">
        <v>563</v>
      </c>
      <c r="D115" s="14" t="s">
        <v>126</v>
      </c>
      <c r="E115" s="14" t="s">
        <v>246</v>
      </c>
      <c r="F115" s="14" t="s">
        <v>247</v>
      </c>
      <c r="G115" s="14" t="s">
        <v>110</v>
      </c>
      <c r="H115" s="14" t="s">
        <v>98</v>
      </c>
      <c r="I115" s="14" t="s">
        <v>98</v>
      </c>
      <c r="J115" s="14" t="s">
        <v>99</v>
      </c>
      <c r="K115" s="18" t="s">
        <v>564</v>
      </c>
      <c r="L115" s="14" t="s">
        <v>249</v>
      </c>
      <c r="M115" s="14" t="s">
        <v>229</v>
      </c>
      <c r="N115" s="14" t="s">
        <v>45</v>
      </c>
      <c r="O115" s="14" t="s">
        <v>46</v>
      </c>
      <c r="P115" s="14" t="s">
        <v>47</v>
      </c>
      <c r="Q115" s="14" t="s">
        <v>47</v>
      </c>
      <c r="R115" s="14">
        <v>50</v>
      </c>
      <c r="S115" s="14"/>
      <c r="T115" s="14"/>
      <c r="U115" s="14">
        <v>50</v>
      </c>
      <c r="V115" s="14">
        <v>50</v>
      </c>
      <c r="W115" s="14">
        <v>180</v>
      </c>
      <c r="X115" s="14">
        <v>2</v>
      </c>
      <c r="Y115" s="14">
        <v>6</v>
      </c>
      <c r="Z115" s="14"/>
    </row>
    <row r="116" s="4" customFormat="1" ht="21" spans="1:26">
      <c r="A116" s="14">
        <f>SUBTOTAL(103,K$6:K116)</f>
        <v>111</v>
      </c>
      <c r="B116" s="14" t="s">
        <v>565</v>
      </c>
      <c r="C116" s="33" t="s">
        <v>566</v>
      </c>
      <c r="D116" s="14" t="s">
        <v>126</v>
      </c>
      <c r="E116" s="14" t="s">
        <v>246</v>
      </c>
      <c r="F116" s="14" t="s">
        <v>247</v>
      </c>
      <c r="G116" s="14" t="s">
        <v>110</v>
      </c>
      <c r="H116" s="14" t="s">
        <v>98</v>
      </c>
      <c r="I116" s="14" t="s">
        <v>98</v>
      </c>
      <c r="J116" s="14" t="s">
        <v>99</v>
      </c>
      <c r="K116" s="18" t="s">
        <v>567</v>
      </c>
      <c r="L116" s="14" t="s">
        <v>249</v>
      </c>
      <c r="M116" s="14" t="s">
        <v>229</v>
      </c>
      <c r="N116" s="14" t="s">
        <v>45</v>
      </c>
      <c r="O116" s="14" t="s">
        <v>46</v>
      </c>
      <c r="P116" s="14" t="s">
        <v>47</v>
      </c>
      <c r="Q116" s="14" t="s">
        <v>47</v>
      </c>
      <c r="R116" s="14">
        <v>50</v>
      </c>
      <c r="S116" s="14"/>
      <c r="T116" s="14"/>
      <c r="U116" s="14">
        <v>50</v>
      </c>
      <c r="V116" s="14">
        <v>50</v>
      </c>
      <c r="W116" s="14">
        <v>180</v>
      </c>
      <c r="X116" s="14">
        <v>2</v>
      </c>
      <c r="Y116" s="14">
        <v>6</v>
      </c>
      <c r="Z116" s="14"/>
    </row>
    <row r="117" s="4" customFormat="1" ht="31.5" spans="1:26">
      <c r="A117" s="14">
        <f>SUBTOTAL(103,K$6:K117)</f>
        <v>112</v>
      </c>
      <c r="B117" s="14" t="s">
        <v>568</v>
      </c>
      <c r="C117" s="33" t="s">
        <v>569</v>
      </c>
      <c r="D117" s="14" t="s">
        <v>36</v>
      </c>
      <c r="E117" s="14" t="s">
        <v>271</v>
      </c>
      <c r="F117" s="14" t="s">
        <v>272</v>
      </c>
      <c r="G117" s="14" t="s">
        <v>110</v>
      </c>
      <c r="H117" s="14" t="s">
        <v>98</v>
      </c>
      <c r="I117" s="14" t="s">
        <v>98</v>
      </c>
      <c r="J117" s="14" t="s">
        <v>99</v>
      </c>
      <c r="K117" s="18" t="s">
        <v>570</v>
      </c>
      <c r="L117" s="14" t="s">
        <v>537</v>
      </c>
      <c r="M117" s="14" t="s">
        <v>276</v>
      </c>
      <c r="N117" s="14" t="s">
        <v>45</v>
      </c>
      <c r="O117" s="14" t="s">
        <v>46</v>
      </c>
      <c r="P117" s="14" t="s">
        <v>47</v>
      </c>
      <c r="Q117" s="14" t="s">
        <v>47</v>
      </c>
      <c r="R117" s="14">
        <v>26</v>
      </c>
      <c r="S117" s="14"/>
      <c r="T117" s="14"/>
      <c r="U117" s="14">
        <v>26</v>
      </c>
      <c r="V117" s="14">
        <v>20</v>
      </c>
      <c r="W117" s="14">
        <v>72</v>
      </c>
      <c r="X117" s="14">
        <v>1</v>
      </c>
      <c r="Y117" s="14">
        <v>3</v>
      </c>
      <c r="Z117" s="14"/>
    </row>
    <row r="118" s="4" customFormat="1" ht="21" spans="1:26">
      <c r="A118" s="14">
        <f>SUBTOTAL(103,K$6:K118)</f>
        <v>113</v>
      </c>
      <c r="B118" s="14" t="s">
        <v>571</v>
      </c>
      <c r="C118" s="33" t="s">
        <v>572</v>
      </c>
      <c r="D118" s="14" t="s">
        <v>126</v>
      </c>
      <c r="E118" s="14" t="s">
        <v>246</v>
      </c>
      <c r="F118" s="14" t="s">
        <v>247</v>
      </c>
      <c r="G118" s="14" t="s">
        <v>110</v>
      </c>
      <c r="H118" s="14" t="s">
        <v>98</v>
      </c>
      <c r="I118" s="14" t="s">
        <v>98</v>
      </c>
      <c r="J118" s="14" t="s">
        <v>99</v>
      </c>
      <c r="K118" s="18" t="s">
        <v>573</v>
      </c>
      <c r="L118" s="14" t="s">
        <v>249</v>
      </c>
      <c r="M118" s="14" t="s">
        <v>229</v>
      </c>
      <c r="N118" s="14" t="s">
        <v>45</v>
      </c>
      <c r="O118" s="14" t="s">
        <v>46</v>
      </c>
      <c r="P118" s="14" t="s">
        <v>47</v>
      </c>
      <c r="Q118" s="14" t="s">
        <v>47</v>
      </c>
      <c r="R118" s="14">
        <v>20</v>
      </c>
      <c r="S118" s="14"/>
      <c r="T118" s="14"/>
      <c r="U118" s="14">
        <v>20</v>
      </c>
      <c r="V118" s="14">
        <v>60</v>
      </c>
      <c r="W118" s="14">
        <v>216</v>
      </c>
      <c r="X118" s="14">
        <v>2</v>
      </c>
      <c r="Y118" s="14">
        <v>6</v>
      </c>
      <c r="Z118" s="14"/>
    </row>
    <row r="119" s="4" customFormat="1" ht="31.5" spans="1:26">
      <c r="A119" s="14">
        <f>SUBTOTAL(103,K$6:K119)</f>
        <v>114</v>
      </c>
      <c r="B119" s="14" t="s">
        <v>574</v>
      </c>
      <c r="C119" s="33" t="s">
        <v>575</v>
      </c>
      <c r="D119" s="14" t="s">
        <v>36</v>
      </c>
      <c r="E119" s="14" t="s">
        <v>271</v>
      </c>
      <c r="F119" s="14" t="s">
        <v>272</v>
      </c>
      <c r="G119" s="14" t="s">
        <v>110</v>
      </c>
      <c r="H119" s="14" t="s">
        <v>110</v>
      </c>
      <c r="I119" s="14" t="s">
        <v>98</v>
      </c>
      <c r="J119" s="14" t="s">
        <v>99</v>
      </c>
      <c r="K119" s="18" t="s">
        <v>576</v>
      </c>
      <c r="L119" s="14" t="s">
        <v>577</v>
      </c>
      <c r="M119" s="14" t="s">
        <v>276</v>
      </c>
      <c r="N119" s="14" t="s">
        <v>45</v>
      </c>
      <c r="O119" s="14" t="s">
        <v>46</v>
      </c>
      <c r="P119" s="14" t="s">
        <v>47</v>
      </c>
      <c r="Q119" s="14" t="s">
        <v>47</v>
      </c>
      <c r="R119" s="14">
        <v>29</v>
      </c>
      <c r="S119" s="14"/>
      <c r="T119" s="14"/>
      <c r="U119" s="14">
        <v>29</v>
      </c>
      <c r="V119" s="14">
        <v>20</v>
      </c>
      <c r="W119" s="14">
        <v>72</v>
      </c>
      <c r="X119" s="14">
        <v>1</v>
      </c>
      <c r="Y119" s="14">
        <v>3</v>
      </c>
      <c r="Z119" s="14"/>
    </row>
    <row r="120" s="3" customFormat="1" ht="21" spans="1:26">
      <c r="A120" s="14">
        <f>SUBTOTAL(103,K$6:K120)</f>
        <v>115</v>
      </c>
      <c r="B120" s="15" t="s">
        <v>578</v>
      </c>
      <c r="C120" s="33" t="s">
        <v>579</v>
      </c>
      <c r="D120" s="14" t="s">
        <v>126</v>
      </c>
      <c r="E120" s="14" t="s">
        <v>246</v>
      </c>
      <c r="F120" s="14" t="s">
        <v>247</v>
      </c>
      <c r="G120" s="14" t="s">
        <v>110</v>
      </c>
      <c r="H120" s="14" t="s">
        <v>98</v>
      </c>
      <c r="I120" s="14" t="s">
        <v>98</v>
      </c>
      <c r="J120" s="14" t="s">
        <v>580</v>
      </c>
      <c r="K120" s="18" t="s">
        <v>581</v>
      </c>
      <c r="L120" s="14" t="s">
        <v>249</v>
      </c>
      <c r="M120" s="14" t="s">
        <v>229</v>
      </c>
      <c r="N120" s="15" t="s">
        <v>45</v>
      </c>
      <c r="O120" s="14" t="s">
        <v>46</v>
      </c>
      <c r="P120" s="15" t="s">
        <v>47</v>
      </c>
      <c r="Q120" s="15" t="s">
        <v>47</v>
      </c>
      <c r="R120" s="14">
        <v>20</v>
      </c>
      <c r="S120" s="14"/>
      <c r="T120" s="15"/>
      <c r="U120" s="15">
        <v>20</v>
      </c>
      <c r="V120" s="14">
        <v>200</v>
      </c>
      <c r="W120" s="14">
        <v>720</v>
      </c>
      <c r="X120" s="14">
        <v>6</v>
      </c>
      <c r="Y120" s="14">
        <v>18</v>
      </c>
      <c r="Z120" s="15"/>
    </row>
    <row r="121" s="3" customFormat="1" ht="70" customHeight="1" spans="1:26">
      <c r="A121" s="14">
        <f>SUBTOTAL(103,K$6:K121)</f>
        <v>116</v>
      </c>
      <c r="B121" s="15" t="s">
        <v>582</v>
      </c>
      <c r="C121" s="33" t="s">
        <v>583</v>
      </c>
      <c r="D121" s="14" t="s">
        <v>126</v>
      </c>
      <c r="E121" s="14" t="s">
        <v>246</v>
      </c>
      <c r="F121" s="14" t="s">
        <v>247</v>
      </c>
      <c r="G121" s="14" t="s">
        <v>110</v>
      </c>
      <c r="H121" s="14" t="s">
        <v>98</v>
      </c>
      <c r="I121" s="14" t="s">
        <v>98</v>
      </c>
      <c r="J121" s="14" t="s">
        <v>584</v>
      </c>
      <c r="K121" s="18" t="s">
        <v>585</v>
      </c>
      <c r="L121" s="14" t="s">
        <v>249</v>
      </c>
      <c r="M121" s="14" t="s">
        <v>276</v>
      </c>
      <c r="N121" s="15" t="s">
        <v>45</v>
      </c>
      <c r="O121" s="14" t="s">
        <v>46</v>
      </c>
      <c r="P121" s="15" t="s">
        <v>47</v>
      </c>
      <c r="Q121" s="15" t="s">
        <v>47</v>
      </c>
      <c r="R121" s="14">
        <v>98</v>
      </c>
      <c r="S121" s="14"/>
      <c r="T121" s="15"/>
      <c r="U121" s="15">
        <v>98</v>
      </c>
      <c r="V121" s="14">
        <v>500</v>
      </c>
      <c r="W121" s="14">
        <v>1800</v>
      </c>
      <c r="X121" s="14">
        <v>15</v>
      </c>
      <c r="Y121" s="14">
        <v>45</v>
      </c>
      <c r="Z121" s="15"/>
    </row>
    <row r="122" s="4" customFormat="1" ht="31.5" spans="1:26">
      <c r="A122" s="14">
        <f>SUBTOTAL(103,K$6:K122)</f>
        <v>117</v>
      </c>
      <c r="B122" s="14" t="s">
        <v>586</v>
      </c>
      <c r="C122" s="33" t="s">
        <v>587</v>
      </c>
      <c r="D122" s="14" t="s">
        <v>36</v>
      </c>
      <c r="E122" s="14" t="s">
        <v>271</v>
      </c>
      <c r="F122" s="14" t="s">
        <v>272</v>
      </c>
      <c r="G122" s="14" t="s">
        <v>110</v>
      </c>
      <c r="H122" s="14" t="s">
        <v>98</v>
      </c>
      <c r="I122" s="14" t="s">
        <v>98</v>
      </c>
      <c r="J122" s="14" t="s">
        <v>99</v>
      </c>
      <c r="K122" s="18" t="s">
        <v>588</v>
      </c>
      <c r="L122" s="14" t="s">
        <v>577</v>
      </c>
      <c r="M122" s="14" t="s">
        <v>276</v>
      </c>
      <c r="N122" s="14" t="s">
        <v>45</v>
      </c>
      <c r="O122" s="14" t="s">
        <v>46</v>
      </c>
      <c r="P122" s="14" t="s">
        <v>47</v>
      </c>
      <c r="Q122" s="14" t="s">
        <v>47</v>
      </c>
      <c r="R122" s="14">
        <v>28</v>
      </c>
      <c r="S122" s="14"/>
      <c r="T122" s="14"/>
      <c r="U122" s="14">
        <v>28</v>
      </c>
      <c r="V122" s="14">
        <v>20</v>
      </c>
      <c r="W122" s="14">
        <v>72</v>
      </c>
      <c r="X122" s="14">
        <v>1</v>
      </c>
      <c r="Y122" s="14">
        <v>3</v>
      </c>
      <c r="Z122" s="14"/>
    </row>
    <row r="123" s="3" customFormat="1" ht="31.5" spans="1:26">
      <c r="A123" s="14">
        <f>SUBTOTAL(103,K$6:K123)</f>
        <v>118</v>
      </c>
      <c r="B123" s="15" t="s">
        <v>589</v>
      </c>
      <c r="C123" s="33" t="s">
        <v>590</v>
      </c>
      <c r="D123" s="14" t="s">
        <v>126</v>
      </c>
      <c r="E123" s="14" t="s">
        <v>225</v>
      </c>
      <c r="F123" s="14" t="s">
        <v>307</v>
      </c>
      <c r="G123" s="14" t="s">
        <v>110</v>
      </c>
      <c r="H123" s="14" t="s">
        <v>98</v>
      </c>
      <c r="I123" s="14" t="s">
        <v>98</v>
      </c>
      <c r="J123" s="14" t="s">
        <v>99</v>
      </c>
      <c r="K123" s="18" t="s">
        <v>591</v>
      </c>
      <c r="L123" s="14" t="s">
        <v>235</v>
      </c>
      <c r="M123" s="14" t="s">
        <v>276</v>
      </c>
      <c r="N123" s="15" t="s">
        <v>45</v>
      </c>
      <c r="O123" s="14" t="s">
        <v>46</v>
      </c>
      <c r="P123" s="15" t="s">
        <v>47</v>
      </c>
      <c r="Q123" s="15" t="s">
        <v>47</v>
      </c>
      <c r="R123" s="14">
        <v>99</v>
      </c>
      <c r="S123" s="14"/>
      <c r="T123" s="15"/>
      <c r="U123" s="15">
        <v>99</v>
      </c>
      <c r="V123" s="14">
        <v>300</v>
      </c>
      <c r="W123" s="14">
        <v>1080</v>
      </c>
      <c r="X123" s="14">
        <v>9</v>
      </c>
      <c r="Y123" s="14">
        <v>27</v>
      </c>
      <c r="Z123" s="15"/>
    </row>
    <row r="124" s="3" customFormat="1" ht="31.5" spans="1:26">
      <c r="A124" s="14">
        <f>SUBTOTAL(103,K$6:K124)</f>
        <v>119</v>
      </c>
      <c r="B124" s="15" t="s">
        <v>592</v>
      </c>
      <c r="C124" s="33" t="s">
        <v>593</v>
      </c>
      <c r="D124" s="14" t="s">
        <v>126</v>
      </c>
      <c r="E124" s="14" t="s">
        <v>225</v>
      </c>
      <c r="F124" s="14" t="s">
        <v>128</v>
      </c>
      <c r="G124" s="14" t="s">
        <v>110</v>
      </c>
      <c r="H124" s="14" t="s">
        <v>98</v>
      </c>
      <c r="I124" s="14" t="s">
        <v>98</v>
      </c>
      <c r="J124" s="14" t="s">
        <v>99</v>
      </c>
      <c r="K124" s="18" t="s">
        <v>594</v>
      </c>
      <c r="L124" s="14" t="s">
        <v>235</v>
      </c>
      <c r="M124" s="14" t="s">
        <v>229</v>
      </c>
      <c r="N124" s="15" t="s">
        <v>45</v>
      </c>
      <c r="O124" s="14" t="s">
        <v>46</v>
      </c>
      <c r="P124" s="15" t="s">
        <v>47</v>
      </c>
      <c r="Q124" s="15" t="s">
        <v>47</v>
      </c>
      <c r="R124" s="14">
        <v>20</v>
      </c>
      <c r="S124" s="14"/>
      <c r="T124" s="15"/>
      <c r="U124" s="15">
        <v>20</v>
      </c>
      <c r="V124" s="14">
        <v>200</v>
      </c>
      <c r="W124" s="14">
        <v>720</v>
      </c>
      <c r="X124" s="14">
        <v>6</v>
      </c>
      <c r="Y124" s="14">
        <v>18</v>
      </c>
      <c r="Z124" s="15"/>
    </row>
    <row r="125" s="3" customFormat="1" ht="21" spans="1:26">
      <c r="A125" s="14">
        <f>SUBTOTAL(103,K$6:K125)</f>
        <v>120</v>
      </c>
      <c r="B125" s="28" t="s">
        <v>595</v>
      </c>
      <c r="C125" s="33" t="s">
        <v>596</v>
      </c>
      <c r="D125" s="28" t="s">
        <v>126</v>
      </c>
      <c r="E125" s="14" t="s">
        <v>246</v>
      </c>
      <c r="F125" s="14" t="s">
        <v>597</v>
      </c>
      <c r="G125" s="14" t="s">
        <v>110</v>
      </c>
      <c r="H125" s="28" t="s">
        <v>253</v>
      </c>
      <c r="I125" s="28" t="s">
        <v>253</v>
      </c>
      <c r="J125" s="28" t="s">
        <v>598</v>
      </c>
      <c r="K125" s="30" t="s">
        <v>599</v>
      </c>
      <c r="L125" s="14" t="s">
        <v>249</v>
      </c>
      <c r="M125" s="14" t="s">
        <v>346</v>
      </c>
      <c r="N125" s="15" t="s">
        <v>45</v>
      </c>
      <c r="O125" s="15" t="s">
        <v>46</v>
      </c>
      <c r="P125" s="15" t="s">
        <v>47</v>
      </c>
      <c r="Q125" s="15" t="s">
        <v>47</v>
      </c>
      <c r="R125" s="14">
        <f t="shared" ref="R125:R127" si="2">S125+T125+U125</f>
        <v>8</v>
      </c>
      <c r="S125" s="15"/>
      <c r="T125" s="15"/>
      <c r="U125" s="15">
        <v>8</v>
      </c>
      <c r="V125" s="14">
        <v>300</v>
      </c>
      <c r="W125" s="14">
        <v>9600</v>
      </c>
      <c r="X125" s="14">
        <v>50</v>
      </c>
      <c r="Y125" s="14">
        <v>140</v>
      </c>
      <c r="Z125" s="15"/>
    </row>
    <row r="126" s="3" customFormat="1" ht="31.5" spans="1:26">
      <c r="A126" s="14">
        <f>SUBTOTAL(103,K$6:K126)</f>
        <v>121</v>
      </c>
      <c r="B126" s="28" t="s">
        <v>600</v>
      </c>
      <c r="C126" s="34" t="s">
        <v>601</v>
      </c>
      <c r="D126" s="28" t="s">
        <v>126</v>
      </c>
      <c r="E126" s="28" t="s">
        <v>225</v>
      </c>
      <c r="F126" s="28" t="s">
        <v>307</v>
      </c>
      <c r="G126" s="14" t="s">
        <v>110</v>
      </c>
      <c r="H126" s="28" t="s">
        <v>253</v>
      </c>
      <c r="I126" s="28" t="s">
        <v>253</v>
      </c>
      <c r="J126" s="28" t="s">
        <v>602</v>
      </c>
      <c r="K126" s="31" t="s">
        <v>603</v>
      </c>
      <c r="L126" s="15" t="s">
        <v>604</v>
      </c>
      <c r="M126" s="15" t="s">
        <v>268</v>
      </c>
      <c r="N126" s="14" t="s">
        <v>45</v>
      </c>
      <c r="O126" s="14" t="s">
        <v>46</v>
      </c>
      <c r="P126" s="15" t="s">
        <v>47</v>
      </c>
      <c r="Q126" s="15" t="s">
        <v>47</v>
      </c>
      <c r="R126" s="14">
        <f t="shared" si="2"/>
        <v>5.34827</v>
      </c>
      <c r="S126" s="15"/>
      <c r="T126" s="15"/>
      <c r="U126" s="32">
        <v>5.34827</v>
      </c>
      <c r="V126" s="14">
        <v>300</v>
      </c>
      <c r="W126" s="14">
        <v>9600</v>
      </c>
      <c r="X126" s="14">
        <v>50</v>
      </c>
      <c r="Y126" s="14">
        <v>140</v>
      </c>
      <c r="Z126" s="15"/>
    </row>
    <row r="127" s="3" customFormat="1" ht="31.5" spans="1:26">
      <c r="A127" s="14">
        <f>SUBTOTAL(103,K$6:K127)</f>
        <v>122</v>
      </c>
      <c r="B127" s="28" t="s">
        <v>605</v>
      </c>
      <c r="C127" s="33" t="s">
        <v>606</v>
      </c>
      <c r="D127" s="28" t="s">
        <v>126</v>
      </c>
      <c r="E127" s="14" t="s">
        <v>246</v>
      </c>
      <c r="F127" s="14" t="s">
        <v>247</v>
      </c>
      <c r="G127" s="14" t="s">
        <v>110</v>
      </c>
      <c r="H127" s="14" t="s">
        <v>110</v>
      </c>
      <c r="I127" s="28" t="s">
        <v>607</v>
      </c>
      <c r="J127" s="28" t="s">
        <v>608</v>
      </c>
      <c r="K127" s="30" t="s">
        <v>609</v>
      </c>
      <c r="L127" s="14" t="s">
        <v>249</v>
      </c>
      <c r="M127" s="14" t="s">
        <v>236</v>
      </c>
      <c r="N127" s="15" t="s">
        <v>45</v>
      </c>
      <c r="O127" s="15" t="s">
        <v>46</v>
      </c>
      <c r="P127" s="15" t="s">
        <v>47</v>
      </c>
      <c r="Q127" s="15" t="s">
        <v>47</v>
      </c>
      <c r="R127" s="14">
        <f t="shared" si="2"/>
        <v>27</v>
      </c>
      <c r="S127" s="15"/>
      <c r="T127" s="15"/>
      <c r="U127" s="15">
        <v>27</v>
      </c>
      <c r="V127" s="14">
        <v>200</v>
      </c>
      <c r="W127" s="14">
        <v>700</v>
      </c>
      <c r="X127" s="14">
        <v>3</v>
      </c>
      <c r="Y127" s="14">
        <v>11</v>
      </c>
      <c r="Z127" s="15"/>
    </row>
  </sheetData>
  <autoFilter xmlns:etc="http://www.wps.cn/officeDocument/2017/etCustomData" ref="A5:Z127" etc:filterBottomFollowUsedRange="0">
    <extLst/>
  </autoFilter>
  <mergeCells count="26">
    <mergeCell ref="A2:Z2"/>
    <mergeCell ref="C3:F3"/>
    <mergeCell ref="I3:J3"/>
    <mergeCell ref="N3:Q3"/>
    <mergeCell ref="S3:U3"/>
    <mergeCell ref="V3:W3"/>
    <mergeCell ref="X3:Y3"/>
    <mergeCell ref="A3:A4"/>
    <mergeCell ref="B3:B4"/>
    <mergeCell ref="G3:G4"/>
    <mergeCell ref="H3:H4"/>
    <mergeCell ref="K3:K4"/>
    <mergeCell ref="L3:L4"/>
    <mergeCell ref="M3:M4"/>
    <mergeCell ref="R3:R4"/>
    <mergeCell ref="Z3:Z4"/>
    <mergeCell ref="Z8:Z15"/>
    <mergeCell ref="Z39:Z45"/>
    <mergeCell ref="Z46:Z48"/>
    <mergeCell ref="Z49:Z54"/>
    <mergeCell ref="Z55:Z58"/>
    <mergeCell ref="Z60:Z61"/>
    <mergeCell ref="Z69:Z70"/>
    <mergeCell ref="Z80:Z81"/>
    <mergeCell ref="Z97:Z112"/>
    <mergeCell ref="Z113:Z124"/>
  </mergeCells>
  <printOptions horizontalCentered="1"/>
  <pageMargins left="0.708333333333333" right="0.708333333333333" top="0.590277777777778" bottom="0.393055555555556" header="0.5" footer="0.196527777777778"/>
  <pageSetup paperSize="9" scale="4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项目库暨年度项目实施计划（2025年中期调整明细表)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lanxiaobo</dc:creator>
  <cp:lastModifiedBy>小二</cp:lastModifiedBy>
  <dcterms:created xsi:type="dcterms:W3CDTF">2025-04-27T09:12:00Z</dcterms:created>
  <dcterms:modified xsi:type="dcterms:W3CDTF">2025-07-01T01:47:07Z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099292E6526D496BAA056509B70655E0_11</vt:lpwstr>
  </property>
  <property fmtid="{D5CDD505-2E9C-101B-9397-08002B2CF9AE}" pid="3" name="KSOProductBuildVer">
    <vt:lpwstr>2052-12.1.0.21541</vt:lpwstr>
  </property>
</Properties>
</file>